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01_Company_Overview" sheetId="1" state="visible" r:id="rId1"/>
    <sheet xmlns:r="http://schemas.openxmlformats.org/officeDocument/2006/relationships" name="02_Legal_Corporate" sheetId="2" state="visible" r:id="rId2"/>
    <sheet xmlns:r="http://schemas.openxmlformats.org/officeDocument/2006/relationships" name="03_KPI_Pyramid" sheetId="3" state="visible" r:id="rId3"/>
    <sheet xmlns:r="http://schemas.openxmlformats.org/officeDocument/2006/relationships" name="04_Financial_Model" sheetId="4" state="visible" r:id="rId4"/>
    <sheet xmlns:r="http://schemas.openxmlformats.org/officeDocument/2006/relationships" name="05_Business_Plan" sheetId="5" state="visible" r:id="rId5"/>
    <sheet xmlns:r="http://schemas.openxmlformats.org/officeDocument/2006/relationships" name="06_Three_Company_Benchmark" sheetId="6" state="visible" r:id="rId6"/>
    <sheet xmlns:r="http://schemas.openxmlformats.org/officeDocument/2006/relationships" name="07_Agent_QA_Prompt_Corrections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0.0%"/>
    <numFmt numFmtId="165" formatCode="#,##0.0"/>
    <numFmt numFmtId="166" formatCode="#,##0.0;(#,##0.0);&quot;-&quot;"/>
    <numFmt numFmtId="167" formatCode="0&quot;%&quot;"/>
  </numFmts>
  <fonts count="17">
    <font>
      <name val="Calibri"/>
      <family val="2"/>
      <color theme="1"/>
      <sz val="11"/>
      <scheme val="minor"/>
    </font>
    <font>
      <name val="Garamond"/>
      <b val="1"/>
      <color rgb="00FFFFFF"/>
      <sz val="18"/>
    </font>
    <font>
      <name val="Garamond"/>
      <b val="1"/>
      <color rgb="00FFFFFF"/>
      <sz val="11"/>
    </font>
    <font>
      <name val="Garamond"/>
      <b val="1"/>
      <color rgb="00FFFFFF"/>
      <sz val="9"/>
    </font>
    <font>
      <name val="Arial"/>
      <b val="1"/>
      <color rgb="001B2A4A"/>
      <sz val="9"/>
    </font>
    <font>
      <name val="Arial"/>
      <b val="1"/>
      <color rgb="00374151"/>
      <sz val="9"/>
    </font>
    <font>
      <name val="Arial"/>
      <color rgb="00000000"/>
      <sz val="9"/>
    </font>
    <font>
      <name val="Garamond"/>
      <b val="1"/>
      <color rgb="00FFFFFF"/>
      <sz val="13"/>
    </font>
    <font>
      <name val="Garamond"/>
      <b val="1"/>
      <color rgb="00FFFFFF"/>
      <sz val="10"/>
    </font>
    <font>
      <name val="Arial"/>
      <b val="1"/>
      <color rgb="00FFFFFF"/>
      <sz val="9"/>
    </font>
    <font>
      <name val="Arial"/>
      <b val="1"/>
      <color rgb="00000000"/>
      <sz val="9"/>
    </font>
    <font>
      <name val="Arial"/>
      <b val="1"/>
      <sz val="9"/>
    </font>
    <font>
      <name val="Garamond"/>
      <b val="1"/>
      <color rgb="00FFFFFF"/>
      <sz val="14"/>
    </font>
    <font>
      <name val="Arial"/>
      <b val="1"/>
      <color rgb="00FFFFFF"/>
      <sz val="10"/>
    </font>
    <font>
      <name val="Arial"/>
      <color rgb="00003399"/>
      <sz val="9"/>
    </font>
    <font>
      <name val="Arial"/>
      <i val="1"/>
      <color rgb="006B7280"/>
      <sz val="8"/>
    </font>
    <font>
      <name val="Arial"/>
      <sz val="9"/>
    </font>
  </fonts>
  <fills count="18">
    <fill>
      <patternFill/>
    </fill>
    <fill>
      <patternFill patternType="gray125"/>
    </fill>
    <fill>
      <patternFill patternType="solid">
        <fgColor rgb="001B2A4A"/>
      </patternFill>
    </fill>
    <fill>
      <patternFill patternType="solid">
        <fgColor rgb="006B1F3A"/>
      </patternFill>
    </fill>
    <fill>
      <patternFill patternType="solid">
        <fgColor rgb="002D4270"/>
      </patternFill>
    </fill>
    <fill>
      <patternFill patternType="solid">
        <fgColor rgb="00E8EBF4"/>
      </patternFill>
    </fill>
    <fill>
      <patternFill patternType="solid">
        <fgColor rgb="00EEF2FA"/>
      </patternFill>
    </fill>
    <fill>
      <patternFill patternType="solid">
        <fgColor rgb="00EBF0FB"/>
      </patternFill>
    </fill>
    <fill>
      <patternFill patternType="solid">
        <fgColor rgb="00FFF8EB"/>
      </patternFill>
    </fill>
    <fill>
      <patternFill patternType="solid">
        <fgColor rgb="00EBF5EB"/>
      </patternFill>
    </fill>
    <fill>
      <patternFill patternType="solid">
        <fgColor rgb="00FDE8F0"/>
      </patternFill>
    </fill>
    <fill>
      <patternFill patternType="solid">
        <fgColor rgb="00F0EBFB"/>
      </patternFill>
    </fill>
    <fill>
      <patternFill patternType="solid">
        <fgColor rgb="00EBFFF5"/>
      </patternFill>
    </fill>
    <fill>
      <patternFill patternType="solid">
        <fgColor rgb="00FFFFF0"/>
      </patternFill>
    </fill>
    <fill>
      <patternFill patternType="solid">
        <fgColor rgb="00FFFDE7"/>
      </patternFill>
    </fill>
    <fill>
      <patternFill patternType="solid">
        <fgColor rgb="00F8F9FF"/>
      </patternFill>
    </fill>
    <fill>
      <patternFill patternType="solid">
        <fgColor rgb="00FFF3CD"/>
      </patternFill>
    </fill>
    <fill>
      <patternFill patternType="solid">
        <fgColor rgb="00D1ECF1"/>
      </patternFill>
    </fill>
  </fills>
  <borders count="6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/>
      <right/>
      <top style="thin">
        <color rgb="00CCCCCC"/>
      </top>
      <bottom/>
      <diagonal/>
    </border>
    <border>
      <left/>
      <right style="thin">
        <color rgb="00CCCCCC"/>
      </right>
      <top style="thin">
        <color rgb="00CCCCCC"/>
      </top>
      <bottom/>
      <diagonal/>
    </border>
    <border>
      <left/>
      <right/>
      <top style="thin">
        <color rgb="00CCCCCC"/>
      </top>
      <bottom style="thin">
        <color rgb="00CCCCCC"/>
      </bottom>
      <diagonal/>
    </border>
    <border>
      <left/>
      <right style="thin">
        <color rgb="00CCCCCC"/>
      </right>
      <top style="thin">
        <color rgb="00CCCCCC"/>
      </top>
      <bottom style="thin">
        <color rgb="00CCCCCC"/>
      </bottom>
      <diagonal/>
    </border>
  </borders>
  <cellStyleXfs count="1">
    <xf numFmtId="0" fontId="0" fillId="0" borderId="0"/>
  </cellStyleXfs>
  <cellXfs count="120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4" borderId="0" applyAlignment="1" pivotButton="0" quotePrefix="0" xfId="0">
      <alignment horizontal="center" vertical="center" wrapText="1"/>
    </xf>
    <xf numFmtId="0" fontId="4" fillId="5" borderId="0" applyAlignment="1" pivotButton="0" quotePrefix="0" xfId="0">
      <alignment horizontal="left" vertical="center"/>
    </xf>
    <xf numFmtId="0" fontId="5" fillId="6" borderId="1" pivotButton="0" quotePrefix="0" xfId="0"/>
    <xf numFmtId="0" fontId="6" fillId="6" borderId="1" applyAlignment="1" pivotButton="0" quotePrefix="0" xfId="0">
      <alignment vertical="top" wrapText="1"/>
    </xf>
    <xf numFmtId="0" fontId="5" fillId="0" borderId="1" pivotButton="0" quotePrefix="0" xfId="0"/>
    <xf numFmtId="0" fontId="6" fillId="0" borderId="1" applyAlignment="1" pivotButton="0" quotePrefix="0" xfId="0">
      <alignment vertical="top" wrapText="1"/>
    </xf>
    <xf numFmtId="0" fontId="7" fillId="2" borderId="0" applyAlignment="1" pivotButton="0" quotePrefix="0" xfId="0">
      <alignment horizontal="center" vertical="center" wrapText="1"/>
    </xf>
    <xf numFmtId="0" fontId="8" fillId="3" borderId="0" applyAlignment="1" pivotButton="0" quotePrefix="0" xfId="0">
      <alignment horizontal="center" vertical="center" wrapText="1"/>
    </xf>
    <xf numFmtId="0" fontId="9" fillId="4" borderId="1" applyAlignment="1" pivotButton="0" quotePrefix="0" xfId="0">
      <alignment horizontal="center" vertical="center" wrapText="1"/>
    </xf>
    <xf numFmtId="0" fontId="6" fillId="0" borderId="1" applyAlignment="1" pivotButton="0" quotePrefix="0" xfId="0">
      <alignment horizontal="left" vertical="center"/>
    </xf>
    <xf numFmtId="0" fontId="6" fillId="0" borderId="1" applyAlignment="1" pivotButton="0" quotePrefix="0" xfId="0">
      <alignment horizontal="center" vertical="center"/>
    </xf>
    <xf numFmtId="164" fontId="6" fillId="0" borderId="1" applyAlignment="1" pivotButton="0" quotePrefix="0" xfId="0">
      <alignment horizontal="center" vertical="center"/>
    </xf>
    <xf numFmtId="0" fontId="6" fillId="6" borderId="1" applyAlignment="1" pivotButton="0" quotePrefix="0" xfId="0">
      <alignment horizontal="left" vertical="center"/>
    </xf>
    <xf numFmtId="0" fontId="6" fillId="6" borderId="1" applyAlignment="1" pivotButton="0" quotePrefix="0" xfId="0">
      <alignment horizontal="center" vertical="center"/>
    </xf>
    <xf numFmtId="164" fontId="6" fillId="6" borderId="1" applyAlignment="1" pivotButton="0" quotePrefix="0" xfId="0">
      <alignment horizontal="center" vertical="center"/>
    </xf>
    <xf numFmtId="0" fontId="11" fillId="5" borderId="1" applyAlignment="1" pivotButton="0" quotePrefix="0" xfId="0">
      <alignment horizontal="left" vertical="center"/>
    </xf>
    <xf numFmtId="0" fontId="11" fillId="5" borderId="1" applyAlignment="1" pivotButton="0" quotePrefix="0" xfId="0">
      <alignment horizontal="center" vertical="center"/>
    </xf>
    <xf numFmtId="164" fontId="11" fillId="5" borderId="1" applyAlignment="1" pivotButton="0" quotePrefix="0" xfId="0">
      <alignment horizontal="center" vertical="center"/>
    </xf>
    <xf numFmtId="0" fontId="6" fillId="0" borderId="1" applyAlignment="1" pivotButton="0" quotePrefix="0" xfId="0">
      <alignment vertical="center"/>
    </xf>
    <xf numFmtId="0" fontId="6" fillId="0" borderId="1" applyAlignment="1" pivotButton="0" quotePrefix="0" xfId="0">
      <alignment vertical="center" wrapText="1"/>
    </xf>
    <xf numFmtId="0" fontId="6" fillId="6" borderId="1" applyAlignment="1" pivotButton="0" quotePrefix="0" xfId="0">
      <alignment vertical="center"/>
    </xf>
    <xf numFmtId="0" fontId="6" fillId="6" borderId="1" applyAlignment="1" pivotButton="0" quotePrefix="0" xfId="0">
      <alignment vertical="center" wrapText="1"/>
    </xf>
    <xf numFmtId="0" fontId="6" fillId="6" borderId="1" pivotButton="0" quotePrefix="0" xfId="0"/>
    <xf numFmtId="0" fontId="6" fillId="0" borderId="1" pivotButton="0" quotePrefix="0" xfId="0"/>
    <xf numFmtId="0" fontId="4" fillId="0" borderId="1" pivotButton="0" quotePrefix="0" xfId="0"/>
    <xf numFmtId="0" fontId="4" fillId="6" borderId="1" pivotButton="0" quotePrefix="0" xfId="0"/>
    <xf numFmtId="0" fontId="12" fillId="2" borderId="0" applyAlignment="1" pivotButton="0" quotePrefix="0" xfId="0">
      <alignment horizontal="center" vertical="center" wrapText="1"/>
    </xf>
    <xf numFmtId="0" fontId="9" fillId="2" borderId="1" applyAlignment="1" pivotButton="0" quotePrefix="0" xfId="0">
      <alignment horizontal="center" vertical="center" wrapText="1"/>
    </xf>
    <xf numFmtId="0" fontId="6" fillId="7" borderId="1" applyAlignment="1" pivotButton="0" quotePrefix="0" xfId="0">
      <alignment horizontal="left" vertical="center"/>
    </xf>
    <xf numFmtId="0" fontId="6" fillId="7" borderId="1" applyAlignment="1" pivotButton="0" quotePrefix="0" xfId="0">
      <alignment horizontal="left" vertical="center" wrapText="1"/>
    </xf>
    <xf numFmtId="0" fontId="6" fillId="7" borderId="1" applyAlignment="1" pivotButton="0" quotePrefix="0" xfId="0">
      <alignment horizontal="center" vertical="center"/>
    </xf>
    <xf numFmtId="0" fontId="6" fillId="7" borderId="1" applyAlignment="1" pivotButton="0" quotePrefix="0" xfId="0">
      <alignment horizontal="center" vertical="center"/>
    </xf>
    <xf numFmtId="0" fontId="6" fillId="7" borderId="1" applyAlignment="1" pivotButton="0" quotePrefix="0" xfId="0">
      <alignment horizontal="center" vertical="center" wrapText="1"/>
    </xf>
    <xf numFmtId="164" fontId="6" fillId="7" borderId="1" applyAlignment="1" pivotButton="0" quotePrefix="0" xfId="0">
      <alignment horizontal="center" vertical="center"/>
    </xf>
    <xf numFmtId="0" fontId="6" fillId="8" borderId="1" applyAlignment="1" pivotButton="0" quotePrefix="0" xfId="0">
      <alignment horizontal="left" vertical="center"/>
    </xf>
    <xf numFmtId="0" fontId="6" fillId="8" borderId="1" applyAlignment="1" pivotButton="0" quotePrefix="0" xfId="0">
      <alignment horizontal="left" vertical="center" wrapText="1"/>
    </xf>
    <xf numFmtId="0" fontId="6" fillId="8" borderId="1" applyAlignment="1" pivotButton="0" quotePrefix="0" xfId="0">
      <alignment horizontal="center" vertical="center"/>
    </xf>
    <xf numFmtId="0" fontId="6" fillId="8" borderId="1" applyAlignment="1" pivotButton="0" quotePrefix="0" xfId="0">
      <alignment horizontal="center" vertical="center"/>
    </xf>
    <xf numFmtId="0" fontId="6" fillId="8" borderId="1" applyAlignment="1" pivotButton="0" quotePrefix="0" xfId="0">
      <alignment horizontal="center" vertical="center" wrapText="1"/>
    </xf>
    <xf numFmtId="164" fontId="6" fillId="8" borderId="1" applyAlignment="1" pivotButton="0" quotePrefix="0" xfId="0">
      <alignment horizontal="center" vertical="center"/>
    </xf>
    <xf numFmtId="3" fontId="6" fillId="8" borderId="1" applyAlignment="1" pivotButton="0" quotePrefix="0" xfId="0">
      <alignment horizontal="center" vertical="center"/>
    </xf>
    <xf numFmtId="0" fontId="6" fillId="9" borderId="1" applyAlignment="1" pivotButton="0" quotePrefix="0" xfId="0">
      <alignment horizontal="left" vertical="center"/>
    </xf>
    <xf numFmtId="0" fontId="6" fillId="9" borderId="1" applyAlignment="1" pivotButton="0" quotePrefix="0" xfId="0">
      <alignment horizontal="left" vertical="center" wrapText="1"/>
    </xf>
    <xf numFmtId="0" fontId="6" fillId="9" borderId="1" applyAlignment="1" pivotButton="0" quotePrefix="0" xfId="0">
      <alignment horizontal="center" vertical="center"/>
    </xf>
    <xf numFmtId="3" fontId="6" fillId="9" borderId="1" applyAlignment="1" pivotButton="0" quotePrefix="0" xfId="0">
      <alignment horizontal="center" vertical="center"/>
    </xf>
    <xf numFmtId="0" fontId="6" fillId="9" borderId="1" applyAlignment="1" pivotButton="0" quotePrefix="0" xfId="0">
      <alignment horizontal="center" vertical="center"/>
    </xf>
    <xf numFmtId="0" fontId="6" fillId="9" borderId="1" applyAlignment="1" pivotButton="0" quotePrefix="0" xfId="0">
      <alignment horizontal="center" vertical="center" wrapText="1"/>
    </xf>
    <xf numFmtId="164" fontId="6" fillId="9" borderId="1" applyAlignment="1" pivotButton="0" quotePrefix="0" xfId="0">
      <alignment horizontal="center" vertical="center"/>
    </xf>
    <xf numFmtId="0" fontId="6" fillId="10" borderId="1" applyAlignment="1" pivotButton="0" quotePrefix="0" xfId="0">
      <alignment horizontal="left" vertical="center"/>
    </xf>
    <xf numFmtId="0" fontId="6" fillId="10" borderId="1" applyAlignment="1" pivotButton="0" quotePrefix="0" xfId="0">
      <alignment horizontal="left" vertical="center" wrapText="1"/>
    </xf>
    <xf numFmtId="0" fontId="6" fillId="10" borderId="1" applyAlignment="1" pivotButton="0" quotePrefix="0" xfId="0">
      <alignment horizontal="center" vertical="center"/>
    </xf>
    <xf numFmtId="3" fontId="6" fillId="10" borderId="1" applyAlignment="1" pivotButton="0" quotePrefix="0" xfId="0">
      <alignment horizontal="center" vertical="center"/>
    </xf>
    <xf numFmtId="0" fontId="6" fillId="10" borderId="1" applyAlignment="1" pivotButton="0" quotePrefix="0" xfId="0">
      <alignment horizontal="center" vertical="center"/>
    </xf>
    <xf numFmtId="0" fontId="6" fillId="10" borderId="1" applyAlignment="1" pivotButton="0" quotePrefix="0" xfId="0">
      <alignment horizontal="center" vertical="center" wrapText="1"/>
    </xf>
    <xf numFmtId="164" fontId="6" fillId="10" borderId="1" applyAlignment="1" pivotButton="0" quotePrefix="0" xfId="0">
      <alignment horizontal="center" vertical="center"/>
    </xf>
    <xf numFmtId="0" fontId="6" fillId="11" borderId="1" applyAlignment="1" pivotButton="0" quotePrefix="0" xfId="0">
      <alignment horizontal="left" vertical="center"/>
    </xf>
    <xf numFmtId="0" fontId="6" fillId="11" borderId="1" applyAlignment="1" pivotButton="0" quotePrefix="0" xfId="0">
      <alignment horizontal="left" vertical="center" wrapText="1"/>
    </xf>
    <xf numFmtId="0" fontId="6" fillId="11" borderId="1" applyAlignment="1" pivotButton="0" quotePrefix="0" xfId="0">
      <alignment horizontal="center" vertical="center"/>
    </xf>
    <xf numFmtId="164" fontId="6" fillId="11" borderId="1" applyAlignment="1" pivotButton="0" quotePrefix="0" xfId="0">
      <alignment horizontal="center" vertical="center"/>
    </xf>
    <xf numFmtId="0" fontId="6" fillId="11" borderId="1" applyAlignment="1" pivotButton="0" quotePrefix="0" xfId="0">
      <alignment horizontal="center" vertical="center"/>
    </xf>
    <xf numFmtId="0" fontId="6" fillId="11" borderId="1" applyAlignment="1" pivotButton="0" quotePrefix="0" xfId="0">
      <alignment horizontal="center" vertical="center" wrapText="1"/>
    </xf>
    <xf numFmtId="3" fontId="6" fillId="11" borderId="1" applyAlignment="1" pivotButton="0" quotePrefix="0" xfId="0">
      <alignment horizontal="center" vertical="center"/>
    </xf>
    <xf numFmtId="0" fontId="6" fillId="12" borderId="1" applyAlignment="1" pivotButton="0" quotePrefix="0" xfId="0">
      <alignment horizontal="left" vertical="center"/>
    </xf>
    <xf numFmtId="0" fontId="6" fillId="12" borderId="1" applyAlignment="1" pivotButton="0" quotePrefix="0" xfId="0">
      <alignment horizontal="left" vertical="center" wrapText="1"/>
    </xf>
    <xf numFmtId="0" fontId="6" fillId="12" borderId="1" applyAlignment="1" pivotButton="0" quotePrefix="0" xfId="0">
      <alignment horizontal="center" vertical="center"/>
    </xf>
    <xf numFmtId="3" fontId="6" fillId="12" borderId="1" applyAlignment="1" pivotButton="0" quotePrefix="0" xfId="0">
      <alignment horizontal="center" vertical="center"/>
    </xf>
    <xf numFmtId="0" fontId="6" fillId="12" borderId="1" applyAlignment="1" pivotButton="0" quotePrefix="0" xfId="0">
      <alignment horizontal="center" vertical="center"/>
    </xf>
    <xf numFmtId="0" fontId="6" fillId="12" borderId="1" applyAlignment="1" pivotButton="0" quotePrefix="0" xfId="0">
      <alignment horizontal="center" vertical="center" wrapText="1"/>
    </xf>
    <xf numFmtId="164" fontId="6" fillId="12" borderId="1" applyAlignment="1" pivotButton="0" quotePrefix="0" xfId="0">
      <alignment horizontal="center" vertical="center"/>
    </xf>
    <xf numFmtId="0" fontId="6" fillId="13" borderId="1" applyAlignment="1" pivotButton="0" quotePrefix="0" xfId="0">
      <alignment horizontal="left" vertical="center"/>
    </xf>
    <xf numFmtId="0" fontId="6" fillId="13" borderId="1" applyAlignment="1" pivotButton="0" quotePrefix="0" xfId="0">
      <alignment horizontal="left" vertical="center" wrapText="1"/>
    </xf>
    <xf numFmtId="0" fontId="6" fillId="13" borderId="1" applyAlignment="1" pivotButton="0" quotePrefix="0" xfId="0">
      <alignment horizontal="center" vertical="center"/>
    </xf>
    <xf numFmtId="0" fontId="6" fillId="13" borderId="1" applyAlignment="1" pivotButton="0" quotePrefix="0" xfId="0">
      <alignment horizontal="center" vertical="center"/>
    </xf>
    <xf numFmtId="0" fontId="6" fillId="13" borderId="1" applyAlignment="1" pivotButton="0" quotePrefix="0" xfId="0">
      <alignment horizontal="center" vertical="center" wrapText="1"/>
    </xf>
    <xf numFmtId="0" fontId="13" fillId="2" borderId="1" applyAlignment="1" pivotButton="0" quotePrefix="0" xfId="0">
      <alignment horizontal="center" vertical="center"/>
    </xf>
    <xf numFmtId="0" fontId="4" fillId="5" borderId="1" pivotButton="0" quotePrefix="0" xfId="0"/>
    <xf numFmtId="164" fontId="14" fillId="14" borderId="1" pivotButton="0" quotePrefix="0" xfId="0"/>
    <xf numFmtId="165" fontId="14" fillId="14" borderId="1" pivotButton="0" quotePrefix="0" xfId="0"/>
    <xf numFmtId="0" fontId="15" fillId="0" borderId="0" applyAlignment="1" pivotButton="0" quotePrefix="0" xfId="0">
      <alignment horizontal="center"/>
    </xf>
    <xf numFmtId="0" fontId="10" fillId="5" borderId="1" pivotButton="0" quotePrefix="0" xfId="0"/>
    <xf numFmtId="166" fontId="14" fillId="5" borderId="1" pivotButton="0" quotePrefix="0" xfId="0"/>
    <xf numFmtId="166" fontId="10" fillId="5" borderId="1" pivotButton="0" quotePrefix="0" xfId="0"/>
    <xf numFmtId="164" fontId="6" fillId="15" borderId="1" pivotButton="0" quotePrefix="0" xfId="0"/>
    <xf numFmtId="166" fontId="6" fillId="0" borderId="1" pivotButton="0" quotePrefix="0" xfId="0"/>
    <xf numFmtId="164" fontId="6" fillId="0" borderId="1" pivotButton="0" quotePrefix="0" xfId="0"/>
    <xf numFmtId="166" fontId="6" fillId="15" borderId="1" pivotButton="0" quotePrefix="0" xfId="0"/>
    <xf numFmtId="0" fontId="15" fillId="0" borderId="0" pivotButton="0" quotePrefix="0" xfId="0"/>
    <xf numFmtId="0" fontId="16" fillId="0" borderId="1" pivotButton="0" quotePrefix="0" xfId="0"/>
    <xf numFmtId="166" fontId="16" fillId="0" borderId="1" pivotButton="0" quotePrefix="0" xfId="0"/>
    <xf numFmtId="166" fontId="16" fillId="15" borderId="1" pivotButton="0" quotePrefix="0" xfId="0"/>
    <xf numFmtId="0" fontId="11" fillId="5" borderId="1" pivotButton="0" quotePrefix="0" xfId="0"/>
    <xf numFmtId="166" fontId="11" fillId="5" borderId="1" pivotButton="0" quotePrefix="0" xfId="0"/>
    <xf numFmtId="0" fontId="16" fillId="15" borderId="1" pivotButton="0" quotePrefix="0" xfId="0"/>
    <xf numFmtId="0" fontId="9" fillId="4" borderId="1" applyAlignment="1" pivotButton="0" quotePrefix="0" xfId="0">
      <alignment horizontal="center"/>
    </xf>
    <xf numFmtId="0" fontId="0" fillId="0" borderId="4" pivotButton="0" quotePrefix="0" xfId="0"/>
    <xf numFmtId="0" fontId="0" fillId="0" borderId="5" pivotButton="0" quotePrefix="0" xfId="0"/>
    <xf numFmtId="0" fontId="6" fillId="0" borderId="1" applyAlignment="1" pivotButton="0" quotePrefix="0" xfId="0">
      <alignment horizontal="center" vertical="top"/>
    </xf>
    <xf numFmtId="0" fontId="4" fillId="0" borderId="1" applyAlignment="1" pivotButton="0" quotePrefix="0" xfId="0">
      <alignment vertical="top" wrapText="1"/>
    </xf>
    <xf numFmtId="0" fontId="6" fillId="6" borderId="1" applyAlignment="1" pivotButton="0" quotePrefix="0" xfId="0">
      <alignment horizontal="center" vertical="top"/>
    </xf>
    <xf numFmtId="0" fontId="4" fillId="6" borderId="1" applyAlignment="1" pivotButton="0" quotePrefix="0" xfId="0">
      <alignment vertical="top" wrapText="1"/>
    </xf>
    <xf numFmtId="0" fontId="8" fillId="4" borderId="0" applyAlignment="1" pivotButton="0" quotePrefix="0" xfId="0">
      <alignment horizontal="center" vertical="center" wrapText="1"/>
    </xf>
    <xf numFmtId="0" fontId="3" fillId="3" borderId="0" applyAlignment="1" pivotButton="0" quotePrefix="0" xfId="0">
      <alignment horizontal="center" vertical="center" wrapText="1"/>
    </xf>
    <xf numFmtId="0" fontId="10" fillId="0" borderId="1" applyAlignment="1" pivotButton="0" quotePrefix="0" xfId="0">
      <alignment vertical="top" wrapText="1"/>
    </xf>
    <xf numFmtId="0" fontId="10" fillId="6" borderId="1" applyAlignment="1" pivotButton="0" quotePrefix="0" xfId="0">
      <alignment vertical="top" wrapText="1"/>
    </xf>
    <xf numFmtId="0" fontId="11" fillId="6" borderId="1" pivotButton="0" quotePrefix="0" xfId="0"/>
    <xf numFmtId="0" fontId="0" fillId="6" borderId="1" pivotButton="0" quotePrefix="0" xfId="0"/>
    <xf numFmtId="0" fontId="0" fillId="14" borderId="1" pivotButton="0" quotePrefix="0" xfId="0"/>
    <xf numFmtId="167" fontId="11" fillId="6" borderId="1" pivotButton="0" quotePrefix="0" xfId="0"/>
    <xf numFmtId="0" fontId="0" fillId="6" borderId="1" applyAlignment="1" pivotButton="0" quotePrefix="0" xfId="0">
      <alignment vertical="top" wrapText="1"/>
    </xf>
    <xf numFmtId="0" fontId="11" fillId="0" borderId="1" pivotButton="0" quotePrefix="0" xfId="0"/>
    <xf numFmtId="0" fontId="0" fillId="0" borderId="1" pivotButton="0" quotePrefix="0" xfId="0"/>
    <xf numFmtId="167" fontId="11" fillId="5" borderId="1" pivotButton="0" quotePrefix="0" xfId="0"/>
    <xf numFmtId="0" fontId="0" fillId="0" borderId="1" applyAlignment="1" pivotButton="0" quotePrefix="0" xfId="0">
      <alignment vertical="top" wrapText="1"/>
    </xf>
    <xf numFmtId="0" fontId="10" fillId="16" borderId="1" applyAlignment="1" pivotButton="0" quotePrefix="0" xfId="0">
      <alignment horizontal="center" vertical="top" wrapText="1"/>
    </xf>
    <xf numFmtId="0" fontId="6" fillId="16" borderId="1" applyAlignment="1" pivotButton="0" quotePrefix="0" xfId="0">
      <alignment horizontal="left" vertical="top" wrapText="1"/>
    </xf>
    <xf numFmtId="0" fontId="10" fillId="17" borderId="1" applyAlignment="1" pivotButton="0" quotePrefix="0" xfId="0">
      <alignment horizontal="center" vertical="top" wrapText="1"/>
    </xf>
    <xf numFmtId="0" fontId="6" fillId="17" borderId="1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45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32" customWidth="1" min="1" max="1"/>
    <col width="72" customWidth="1" min="2" max="2"/>
  </cols>
  <sheetData>
    <row r="1" ht="36" customHeight="1">
      <c r="A1" s="1" t="inlineStr">
        <is>
          <t>⚜  MAISON BEAUMONT S.A.S.</t>
        </is>
      </c>
    </row>
    <row r="2" ht="22" customHeight="1">
      <c r="A2" s="2" t="inlineStr">
        <is>
          <t>Maison de Luxe Française — Cuir · Soie · Joaillerie</t>
        </is>
      </c>
    </row>
    <row r="3" ht="18" customHeight="1">
      <c r="A3" s="3" t="inlineStr">
        <is>
          <t>Industry Case — AI BIZ GURU / GURU MBA  |  Luxury Goods  |  France → Global</t>
        </is>
      </c>
    </row>
    <row r="4" ht="6" customHeight="1"/>
    <row r="5" ht="16" customHeight="1">
      <c r="A5" s="4" t="inlineStr">
        <is>
          <t>▶  IDENTITY &amp; REGISTRATION</t>
        </is>
      </c>
    </row>
    <row r="6" ht="15" customHeight="1">
      <c r="A6" s="5" t="inlineStr">
        <is>
          <t>Legal Name</t>
        </is>
      </c>
      <c r="B6" s="6" t="inlineStr">
        <is>
          <t>Maison Beaumont S.A.S.</t>
        </is>
      </c>
    </row>
    <row r="7" ht="15" customHeight="1">
      <c r="A7" s="7" t="inlineStr">
        <is>
          <t>Trade Name / Brand</t>
        </is>
      </c>
      <c r="B7" s="8" t="inlineStr">
        <is>
          <t>BEAUMONT PARIS®</t>
        </is>
      </c>
    </row>
    <row r="8" ht="15" customHeight="1">
      <c r="A8" s="5" t="inlineStr">
        <is>
          <t>Founded</t>
        </is>
      </c>
      <c r="B8" s="6" t="inlineStr">
        <is>
          <t>2008 — Lyon, France</t>
        </is>
      </c>
    </row>
    <row r="9" ht="15" customHeight="1">
      <c r="A9" s="7" t="inlineStr">
        <is>
          <t>Headquarters</t>
        </is>
      </c>
      <c r="B9" s="8" t="inlineStr">
        <is>
          <t>8 Rue du Faubourg Saint-Honoré, 75008 Paris, France</t>
        </is>
      </c>
    </row>
    <row r="10" ht="15" customHeight="1">
      <c r="A10" s="5" t="inlineStr">
        <is>
          <t>Atelier (Production)</t>
        </is>
      </c>
      <c r="B10" s="6" t="inlineStr">
        <is>
          <t>87 Rue des Artisans, 69003 Lyon, France (since 2008)</t>
        </is>
      </c>
    </row>
    <row r="11" ht="15" customHeight="1">
      <c r="A11" s="7" t="inlineStr">
        <is>
          <t>SIRET</t>
        </is>
      </c>
      <c r="B11" s="8" t="inlineStr">
        <is>
          <t>894 221 467 00031</t>
        </is>
      </c>
    </row>
    <row r="12" ht="15" customHeight="1">
      <c r="A12" s="5" t="inlineStr">
        <is>
          <t>NAF/APE Code</t>
        </is>
      </c>
      <c r="B12" s="6" t="inlineStr">
        <is>
          <t>1512Z — Maroquinerie et articles de voyage</t>
        </is>
      </c>
    </row>
    <row r="13" ht="15" customHeight="1">
      <c r="A13" s="7" t="inlineStr">
        <is>
          <t>VAT Number</t>
        </is>
      </c>
      <c r="B13" s="8" t="inlineStr">
        <is>
          <t>FR 49 894221467</t>
        </is>
      </c>
    </row>
    <row r="14" ht="15" customHeight="1">
      <c r="A14" s="5" t="inlineStr">
        <is>
          <t>Legal Form</t>
        </is>
      </c>
      <c r="B14" s="6" t="inlineStr">
        <is>
          <t>Société par Actions Simplifiée (S.A.S.) — Code de Commerce L.227-1</t>
        </is>
      </c>
    </row>
    <row r="15" ht="15" customHeight="1">
      <c r="A15" s="7" t="inlineStr">
        <is>
          <t>RCS Registration</t>
        </is>
      </c>
      <c r="B15" s="8" t="inlineStr">
        <is>
          <t>Registre du Commerce et des Sociétés de Paris</t>
        </is>
      </c>
    </row>
    <row r="16" ht="5" customHeight="1"/>
    <row r="17" ht="16" customHeight="1">
      <c r="A17" s="4" t="inlineStr">
        <is>
          <t>▶  BUSINESS DESCRIPTION</t>
        </is>
      </c>
    </row>
    <row r="18" ht="20" customHeight="1">
      <c r="A18" s="5" t="inlineStr">
        <is>
          <t>Mission</t>
        </is>
      </c>
      <c r="B18" s="6" t="inlineStr">
        <is>
          <t>To craft timeless luxury objects that marry ancestral French savoir-faire with contemporary design, offered to discerning clients worldwide.</t>
        </is>
      </c>
    </row>
    <row r="19" ht="20" customHeight="1">
      <c r="A19" s="7" t="inlineStr">
        <is>
          <t>Vision</t>
        </is>
      </c>
      <c r="B19" s="8" t="inlineStr">
        <is>
          <t>To rank among Europe's top independent luxury maisons with €200MM revenue by 2032, while preserving 100% French manufacturing.</t>
        </is>
      </c>
    </row>
    <row r="20" ht="20" customHeight="1">
      <c r="A20" s="5" t="inlineStr">
        <is>
          <t>Brand Positioning</t>
        </is>
      </c>
      <c r="B20" s="6" t="inlineStr">
        <is>
          <t>Ultra-premium independent maison. Price point: Top 5% of luxury segment. Competitors: Moynat, Goyard, A.P.C. Luxe, Polène (premium tier). Aspirational peers: Hermès, Chanel.</t>
        </is>
      </c>
    </row>
    <row r="21" ht="20" customHeight="1">
      <c r="A21" s="7" t="inlineStr">
        <is>
          <t>Product Universe</t>
        </is>
      </c>
      <c r="B21" s="8" t="inlineStr">
        <is>
          <t>Maroquinerie (handbags, SLGs 45%); Soierie/Silk accessories (scarves, ties, 22%); Joaillerie fine (gold, diamonds, 18%); Prêt-à-porter accessories (belts, gloves, 10%); Home &amp; Gifts (5%)</t>
        </is>
      </c>
    </row>
    <row r="22" ht="20" customHeight="1">
      <c r="A22" s="5" t="inlineStr">
        <is>
          <t>Manufacturing</t>
        </is>
      </c>
      <c r="B22" s="6" t="inlineStr">
        <is>
          <t>100% Fabriqué en France. Atelier de Lyon: leather goods. Atelier de Cannes: silk. Joaillerie: Place Vendôme workshop, Paris.</t>
        </is>
      </c>
    </row>
    <row r="23" ht="5" customHeight="1"/>
    <row r="24" ht="16" customHeight="1">
      <c r="A24" s="4" t="inlineStr">
        <is>
          <t>▶  GEOGRAPHIC PRESENCE</t>
        </is>
      </c>
    </row>
    <row r="25" ht="20" customHeight="1">
      <c r="A25" s="7" t="inlineStr">
        <is>
          <t>Boutiques Propres</t>
        </is>
      </c>
      <c r="B25" s="8" t="inlineStr">
        <is>
          <t>Paris (Faubourg St-Honoré); New York (Madison Ave); Dubai (DIFC); Tokyo (Ginza) — 4 total</t>
        </is>
      </c>
    </row>
    <row r="26" ht="20" customHeight="1">
      <c r="A26" s="5" t="inlineStr">
        <is>
          <t>Wholesale / Travel Retail</t>
        </is>
      </c>
      <c r="B26" s="6" t="inlineStr">
        <is>
          <t>Harrods (London); Galeries Lafayette (Paris); Neiman Marcus (USA x4); Isetan (Tokyo); Harvey Nichols (Dubai)</t>
        </is>
      </c>
    </row>
    <row r="27" ht="20" customHeight="1">
      <c r="A27" s="7" t="inlineStr">
        <is>
          <t>E-Commerce</t>
        </is>
      </c>
      <c r="B27" s="8" t="inlineStr">
        <is>
          <t>Maison-Beaumont.com — global DTC; Net-a-Porter; Mytheresa; Farfetch (selective)</t>
        </is>
      </c>
    </row>
    <row r="28" ht="20" customHeight="1">
      <c r="A28" s="5" t="inlineStr">
        <is>
          <t>Revenue by Geography</t>
        </is>
      </c>
      <c r="B28" s="6" t="inlineStr">
        <is>
          <t>France/EU 38% | Americas 28% | Asia-Pacific 22% | Middle East &amp; Africa 12%</t>
        </is>
      </c>
    </row>
    <row r="29" ht="5" customHeight="1"/>
    <row r="30" ht="16" customHeight="1">
      <c r="A30" s="4" t="inlineStr">
        <is>
          <t>▶  FINANCIALS AT A GLANCE (2025E)</t>
        </is>
      </c>
    </row>
    <row r="31" ht="15" customHeight="1">
      <c r="A31" s="7" t="inlineStr">
        <is>
          <t>Revenue (€ MM)</t>
        </is>
      </c>
      <c r="B31" s="8" t="inlineStr">
        <is>
          <t>€ 33.8</t>
        </is>
      </c>
    </row>
    <row r="32" ht="15" customHeight="1">
      <c r="A32" s="5" t="inlineStr">
        <is>
          <t>Revenue (USD MM)</t>
        </is>
      </c>
      <c r="B32" s="6" t="inlineStr">
        <is>
          <t>$ 36.8  [EUR/USD 1.089 avg 2025E]</t>
        </is>
      </c>
    </row>
    <row r="33" ht="15" customHeight="1">
      <c r="A33" s="7" t="inlineStr">
        <is>
          <t>EBITDA (€ MM)</t>
        </is>
      </c>
      <c r="B33" s="8" t="inlineStr">
        <is>
          <t>€ 8.4  (24.8% margin)</t>
        </is>
      </c>
    </row>
    <row r="34" ht="15" customHeight="1">
      <c r="A34" s="5" t="inlineStr">
        <is>
          <t>Net Income (€ MM)</t>
        </is>
      </c>
      <c r="B34" s="6" t="inlineStr">
        <is>
          <t>€ 5.1  (15.1% margin)</t>
        </is>
      </c>
    </row>
    <row r="35" ht="15" customHeight="1">
      <c r="A35" s="7" t="inlineStr">
        <is>
          <t>Total Assets (€ MM)</t>
        </is>
      </c>
      <c r="B35" s="8" t="inlineStr">
        <is>
          <t>€ 48.6</t>
        </is>
      </c>
    </row>
    <row r="36" ht="15" customHeight="1">
      <c r="A36" s="5" t="inlineStr">
        <is>
          <t>Employees</t>
        </is>
      </c>
      <c r="B36" s="6" t="inlineStr">
        <is>
          <t>312 FTE (264 artisans + 48 admin/commercial)</t>
        </is>
      </c>
    </row>
    <row r="37" ht="15" customHeight="1">
      <c r="A37" s="7" t="inlineStr">
        <is>
          <t>Artisan Retention Rate</t>
        </is>
      </c>
      <c r="B37" s="8" t="inlineStr">
        <is>
          <t>97.3% — master craftspeople; avg tenure 14 years</t>
        </is>
      </c>
    </row>
    <row r="38" ht="5" customHeight="1"/>
    <row r="39" ht="16" customHeight="1">
      <c r="A39" s="4" t="inlineStr">
        <is>
          <t>▶  CERTIFICATIONS &amp; COMPLIANCE</t>
        </is>
      </c>
    </row>
    <row r="40" ht="20" customHeight="1">
      <c r="A40" s="5" t="inlineStr">
        <is>
          <t>Luxury Authenticity</t>
        </is>
      </c>
      <c r="B40" s="6" t="inlineStr">
        <is>
          <t>Comité Colbert Member (2019) | Entreprise du Patrimoine Vivant (EPV) Label</t>
        </is>
      </c>
    </row>
    <row r="41" ht="20" customHeight="1">
      <c r="A41" s="7" t="inlineStr">
        <is>
          <t>Sustainability</t>
        </is>
      </c>
      <c r="B41" s="8" t="inlineStr">
        <is>
          <t>ISO 14001:2015 | 1% for the Planet | Leather Working Group – Gold Rated</t>
        </is>
      </c>
    </row>
    <row r="42" ht="20" customHeight="1">
      <c r="A42" s="5" t="inlineStr">
        <is>
          <t>Social / Labour</t>
        </is>
      </c>
      <c r="B42" s="6" t="inlineStr">
        <is>
          <t>OEKO-TEX® 100 | SA8000 Certified Suppliers | Responsible Jewelry Council (RJC)</t>
        </is>
      </c>
    </row>
    <row r="43" ht="20" customHeight="1">
      <c r="A43" s="7" t="inlineStr">
        <is>
          <t>Export / Trade</t>
        </is>
      </c>
      <c r="B43" s="8" t="inlineStr">
        <is>
          <t>AEO (Authorised Economic Operator – EU) | CITES Compliant | Brexit trade agreement ready</t>
        </is>
      </c>
    </row>
    <row r="44" ht="15" customHeight="1">
      <c r="A44" s="5" t="inlineStr">
        <is>
          <t>Data / Digital</t>
        </is>
      </c>
      <c r="B44" s="6" t="inlineStr">
        <is>
          <t>GDPR Compliant | PCI-DSS Level 2 (e-commerce)</t>
        </is>
      </c>
    </row>
    <row r="45" ht="20" customHeight="1">
      <c r="A45" s="7" t="inlineStr">
        <is>
          <t>Financial</t>
        </is>
      </c>
      <c r="B45" s="8" t="inlineStr">
        <is>
          <t>AMF registered (capital markets); TRACFIN reporting (AML/CFT luxury obligations)</t>
        </is>
      </c>
    </row>
  </sheetData>
  <mergeCells count="8">
    <mergeCell ref="A1:H1"/>
    <mergeCell ref="A3:H3"/>
    <mergeCell ref="A24:B24"/>
    <mergeCell ref="A30:B30"/>
    <mergeCell ref="A2:H2"/>
    <mergeCell ref="A5:B5"/>
    <mergeCell ref="A17:B17"/>
    <mergeCell ref="A39:B39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43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8" customWidth="1" min="1" max="1"/>
    <col width="18" customWidth="1" min="2" max="2"/>
    <col width="14" customWidth="1" min="3" max="3"/>
    <col width="24" customWidth="1" min="4" max="4"/>
    <col width="10" customWidth="1" min="5" max="5"/>
    <col width="12" customWidth="1" min="6" max="6"/>
    <col width="20" customWidth="1" min="7" max="7"/>
    <col width="10" customWidth="1" min="8" max="8"/>
    <col width="22" customWidth="1" min="9" max="9"/>
  </cols>
  <sheetData>
    <row r="1" ht="28" customHeight="1">
      <c r="A1" s="9" t="inlineStr">
        <is>
          <t>MAISON BEAUMONT — Legal, Governance &amp; Corporate Structure</t>
        </is>
      </c>
    </row>
    <row r="2" ht="28" customHeight="1">
      <c r="A2" s="3" t="inlineStr">
        <is>
          <t>French S.A.S. | Governing Law: Code de Commerce | Supervisory: AMF | Notary: Maître Dupont, Paris 8e</t>
        </is>
      </c>
    </row>
    <row r="4" ht="22" customHeight="1">
      <c r="A4" s="10" t="inlineStr">
        <is>
          <t>SHAREHOLDING STRUCTURE (Capital social: € 4,200,000)</t>
        </is>
      </c>
    </row>
    <row r="5" ht="28" customHeight="1">
      <c r="A5" s="11" t="inlineStr">
        <is>
          <t>Shareholder</t>
        </is>
      </c>
      <c r="B5" s="11" t="inlineStr">
        <is>
          <t>Role</t>
        </is>
      </c>
      <c r="C5" s="11" t="inlineStr">
        <is>
          <t>Nationality</t>
        </is>
      </c>
      <c r="D5" s="11" t="inlineStr">
        <is>
          <t>Share Class</t>
        </is>
      </c>
      <c r="E5" s="11" t="inlineStr">
        <is>
          <t>Shares (#)</t>
        </is>
      </c>
      <c r="F5" s="11" t="inlineStr">
        <is>
          <t>% Capital</t>
        </is>
      </c>
      <c r="G5" s="11" t="inlineStr">
        <is>
          <t>% Voting</t>
        </is>
      </c>
      <c r="H5" s="11" t="inlineStr">
        <is>
          <t>Paid-in € K</t>
        </is>
      </c>
      <c r="I5" s="11" t="inlineStr">
        <is>
          <t>Notes</t>
        </is>
      </c>
    </row>
    <row r="6">
      <c r="A6" s="12" t="inlineStr">
        <is>
          <t>Beaumont Family Holdings SCI</t>
        </is>
      </c>
      <c r="B6" s="12" t="inlineStr">
        <is>
          <t>Controlling Shareholder</t>
        </is>
      </c>
      <c r="C6" s="12" t="inlineStr">
        <is>
          <t>France</t>
        </is>
      </c>
      <c r="D6" s="13" t="inlineStr">
        <is>
          <t>Actions Ordinaires A</t>
        </is>
      </c>
      <c r="E6" s="13" t="n">
        <v>2100000</v>
      </c>
      <c r="F6" s="14" t="n">
        <v>0.5</v>
      </c>
      <c r="G6" s="14" t="n">
        <v>0.667</v>
      </c>
      <c r="H6" s="13" t="inlineStr">
        <is>
          <t>2,100</t>
        </is>
      </c>
      <c r="I6" s="13" t="inlineStr">
        <is>
          <t>Founders; double voting rights per L.225-123</t>
        </is>
      </c>
    </row>
    <row r="7">
      <c r="A7" s="15" t="inlineStr">
        <is>
          <t>Eurazeo PME (Fund VI)</t>
        </is>
      </c>
      <c r="B7" s="15" t="inlineStr">
        <is>
          <t>Institutional PE</t>
        </is>
      </c>
      <c r="C7" s="15" t="inlineStr">
        <is>
          <t>France</t>
        </is>
      </c>
      <c r="D7" s="16" t="inlineStr">
        <is>
          <t>Actions Ordinaires B</t>
        </is>
      </c>
      <c r="E7" s="16" t="n">
        <v>1050000</v>
      </c>
      <c r="F7" s="17" t="n">
        <v>0.25</v>
      </c>
      <c r="G7" s="17" t="n">
        <v>0.167</v>
      </c>
      <c r="H7" s="16" t="inlineStr">
        <is>
          <t>1,050</t>
        </is>
      </c>
      <c r="I7" s="16" t="inlineStr">
        <is>
          <t>Board seat; anti-dilution clause</t>
        </is>
      </c>
    </row>
    <row r="8">
      <c r="A8" s="12" t="inlineStr">
        <is>
          <t>Fonds Partenaires Luxe – BPI</t>
        </is>
      </c>
      <c r="B8" s="12" t="inlineStr">
        <is>
          <t>Strategic / State</t>
        </is>
      </c>
      <c r="C8" s="12" t="inlineStr">
        <is>
          <t>France</t>
        </is>
      </c>
      <c r="D8" s="13" t="inlineStr">
        <is>
          <t>Actions Ordinaires B</t>
        </is>
      </c>
      <c r="E8" s="13" t="n">
        <v>630000</v>
      </c>
      <c r="F8" s="14" t="n">
        <v>0.15</v>
      </c>
      <c r="G8" s="14" t="n">
        <v>0.1</v>
      </c>
      <c r="H8" s="13" t="inlineStr">
        <is>
          <t>630</t>
        </is>
      </c>
      <c r="I8" s="13" t="inlineStr">
        <is>
          <t>BPI France sub-fund; EPV alignment</t>
        </is>
      </c>
    </row>
    <row r="9">
      <c r="A9" s="15" t="inlineStr">
        <is>
          <t>Management &amp; Artisan BSPCE Pool</t>
        </is>
      </c>
      <c r="B9" s="15" t="inlineStr">
        <is>
          <t>Employee</t>
        </is>
      </c>
      <c r="C9" s="15" t="inlineStr">
        <is>
          <t>France</t>
        </is>
      </c>
      <c r="D9" s="16" t="inlineStr">
        <is>
          <t>BSPCE (warrants)</t>
        </is>
      </c>
      <c r="E9" s="16" t="n">
        <v>420000</v>
      </c>
      <c r="F9" s="17" t="n">
        <v>0.1</v>
      </c>
      <c r="G9" s="17" t="n">
        <v>0.067</v>
      </c>
      <c r="H9" s="16" t="inlineStr">
        <is>
          <t>420</t>
        </is>
      </c>
      <c r="I9" s="16" t="inlineStr">
        <is>
          <t>4-yr vesting; cliff 1 yr; BSPCE fiscal regime</t>
        </is>
      </c>
    </row>
    <row r="10">
      <c r="A10" s="18" t="inlineStr">
        <is>
          <t>TOTAL</t>
        </is>
      </c>
      <c r="B10" s="18" t="inlineStr"/>
      <c r="C10" s="18" t="inlineStr"/>
      <c r="D10" s="19" t="inlineStr"/>
      <c r="E10" s="19" t="n">
        <v>4200000</v>
      </c>
      <c r="F10" s="20" t="n">
        <v>1</v>
      </c>
      <c r="G10" s="20" t="n">
        <v>1</v>
      </c>
      <c r="H10" s="19" t="inlineStr">
        <is>
          <t>4,200</t>
        </is>
      </c>
      <c r="I10" s="19" t="inlineStr"/>
    </row>
    <row r="12" ht="22" customHeight="1">
      <c r="A12" s="10" t="inlineStr">
        <is>
          <t>GOVERNANCE BODIES (S.A.S. Structure — Président + Comité de Direction)</t>
        </is>
      </c>
    </row>
    <row r="13" ht="28" customHeight="1">
      <c r="A13" s="11" t="inlineStr">
        <is>
          <t>Name</t>
        </is>
      </c>
      <c r="B13" s="11" t="inlineStr">
        <is>
          <t>Title</t>
        </is>
      </c>
      <c r="C13" s="11" t="inlineStr">
        <is>
          <t>Body</t>
        </is>
      </c>
      <c r="D13" s="11" t="inlineStr">
        <is>
          <t>Appointed by</t>
        </is>
      </c>
      <c r="E13" s="11" t="inlineStr">
        <is>
          <t>Committee(s)</t>
        </is>
      </c>
      <c r="F13" s="11" t="inlineStr">
        <is>
          <t>Term</t>
        </is>
      </c>
      <c r="G13" s="11" t="inlineStr">
        <is>
          <t>Expertise</t>
        </is>
      </c>
      <c r="H13" s="11" t="inlineStr">
        <is>
          <t>Nationality</t>
        </is>
      </c>
      <c r="I13" s="11" t="inlineStr">
        <is>
          <t>Notes</t>
        </is>
      </c>
    </row>
    <row r="14">
      <c r="A14" s="21" t="inlineStr">
        <is>
          <t>M. Édouard Beaumont</t>
        </is>
      </c>
      <c r="B14" s="21" t="inlineStr">
        <is>
          <t>Président-Directeur Général</t>
        </is>
      </c>
      <c r="C14" s="21" t="inlineStr">
        <is>
          <t>Comité Exécutif</t>
        </is>
      </c>
      <c r="D14" s="21" t="inlineStr">
        <is>
          <t>Shareholders</t>
        </is>
      </c>
      <c r="E14" s="22" t="inlineStr">
        <is>
          <t>Exec; Brand</t>
        </is>
      </c>
      <c r="F14" s="22" t="inlineStr">
        <is>
          <t>Renewable 5y</t>
        </is>
      </c>
      <c r="G14" s="22" t="inlineStr">
        <is>
          <t>Luxury brand, creative direction</t>
        </is>
      </c>
      <c r="H14" s="22" t="inlineStr">
        <is>
          <t>French</t>
        </is>
      </c>
      <c r="I14" s="22" t="inlineStr">
        <is>
          <t>Founder &amp; creative director</t>
        </is>
      </c>
    </row>
    <row r="15">
      <c r="A15" s="23" t="inlineStr">
        <is>
          <t>Mme. Claire Vidal-Noel</t>
        </is>
      </c>
      <c r="B15" s="23" t="inlineStr">
        <is>
          <t>Directrice Générale Déléguée / COO</t>
        </is>
      </c>
      <c r="C15" s="23" t="inlineStr">
        <is>
          <t>Comité Exécutif</t>
        </is>
      </c>
      <c r="D15" s="23" t="inlineStr">
        <is>
          <t>Président</t>
        </is>
      </c>
      <c r="E15" s="24" t="inlineStr">
        <is>
          <t>Exec; Operations</t>
        </is>
      </c>
      <c r="F15" s="24" t="inlineStr">
        <is>
          <t>Renewable 3y</t>
        </is>
      </c>
      <c r="G15" s="24" t="inlineStr">
        <is>
          <t>Ops, Supply Chain, Retail</t>
        </is>
      </c>
      <c r="H15" s="24" t="inlineStr">
        <is>
          <t>French</t>
        </is>
      </c>
      <c r="I15" s="24" t="inlineStr">
        <is>
          <t>Former Chanel Sénior Director</t>
        </is>
      </c>
    </row>
    <row r="16">
      <c r="A16" s="21" t="inlineStr">
        <is>
          <t>M. Pierre-Henri Gautier</t>
        </is>
      </c>
      <c r="B16" s="21" t="inlineStr">
        <is>
          <t>Directeur Financier / CFO</t>
        </is>
      </c>
      <c r="C16" s="21" t="inlineStr">
        <is>
          <t>Comité Exécutif</t>
        </is>
      </c>
      <c r="D16" s="21" t="inlineStr">
        <is>
          <t>Président</t>
        </is>
      </c>
      <c r="E16" s="22" t="inlineStr">
        <is>
          <t>Audit; Finance</t>
        </is>
      </c>
      <c r="F16" s="22" t="inlineStr">
        <is>
          <t>Renewable 3y</t>
        </is>
      </c>
      <c r="G16" s="22" t="inlineStr">
        <is>
          <t>M&amp;A, Treasury, Consolidation</t>
        </is>
      </c>
      <c r="H16" s="22" t="inlineStr">
        <is>
          <t>French</t>
        </is>
      </c>
      <c r="I16" s="22" t="inlineStr">
        <is>
          <t>CPA – Ordre des EC</t>
        </is>
      </c>
    </row>
    <row r="17">
      <c r="A17" s="23" t="inlineStr">
        <is>
          <t>Mme. Sophia Al-Rashid</t>
        </is>
      </c>
      <c r="B17" s="23" t="inlineStr">
        <is>
          <t>Administrateur Indépendant</t>
        </is>
      </c>
      <c r="C17" s="23" t="inlineStr">
        <is>
          <t>Conseil de Surveillance</t>
        </is>
      </c>
      <c r="D17" s="23" t="inlineStr">
        <is>
          <t>Eurazeo</t>
        </is>
      </c>
      <c r="E17" s="24" t="inlineStr">
        <is>
          <t>Audit (Chair); Rémunération</t>
        </is>
      </c>
      <c r="F17" s="24" t="inlineStr">
        <is>
          <t>3 years</t>
        </is>
      </c>
      <c r="G17" s="24" t="inlineStr">
        <is>
          <t>PE, Luxury Retail, ESG</t>
        </is>
      </c>
      <c r="H17" s="24" t="inlineStr">
        <is>
          <t>UAE/French</t>
        </is>
      </c>
      <c r="I17" s="24" t="inlineStr">
        <is>
          <t>Formerly Richemont Group</t>
        </is>
      </c>
    </row>
    <row r="18">
      <c r="A18" s="21" t="inlineStr">
        <is>
          <t>M. Jean-Luc Moreau</t>
        </is>
      </c>
      <c r="B18" s="21" t="inlineStr">
        <is>
          <t>Administrateur Indépendant</t>
        </is>
      </c>
      <c r="C18" s="21" t="inlineStr">
        <is>
          <t>Conseil de Surveillance</t>
        </is>
      </c>
      <c r="D18" s="21" t="inlineStr">
        <is>
          <t>BPI France</t>
        </is>
      </c>
      <c r="E18" s="22" t="inlineStr">
        <is>
          <t>Stratégie; Export</t>
        </is>
      </c>
      <c r="F18" s="22" t="inlineStr">
        <is>
          <t>3 years</t>
        </is>
      </c>
      <c r="G18" s="22" t="inlineStr">
        <is>
          <t>Export finance, IP, Comité Colbert</t>
        </is>
      </c>
      <c r="H18" s="22" t="inlineStr">
        <is>
          <t>French</t>
        </is>
      </c>
      <c r="I18" s="22" t="inlineStr">
        <is>
          <t>Former DG of LVMH subsidiary</t>
        </is>
      </c>
    </row>
    <row r="19">
      <c r="A19" s="23" t="inlineStr">
        <is>
          <t>Mme. Isabelle Fontaine</t>
        </is>
      </c>
      <c r="B19" s="23" t="inlineStr">
        <is>
          <t>Secrétaire Générale / Legal</t>
        </is>
      </c>
      <c r="C19" s="23" t="inlineStr">
        <is>
          <t>Support</t>
        </is>
      </c>
      <c r="D19" s="23" t="inlineStr">
        <is>
          <t>PDG</t>
        </is>
      </c>
      <c r="E19" s="24" t="inlineStr">
        <is>
          <t>All bodies</t>
        </is>
      </c>
      <c r="F19" s="24" t="inlineStr">
        <is>
          <t>Permanent</t>
        </is>
      </c>
      <c r="G19" s="24" t="inlineStr">
        <is>
          <t>Droit des sociétés, RGPD</t>
        </is>
      </c>
      <c r="H19" s="24" t="inlineStr">
        <is>
          <t>French</t>
        </is>
      </c>
      <c r="I19" s="24" t="inlineStr">
        <is>
          <t>Notaire associé – Maître Fontaine</t>
        </is>
      </c>
    </row>
    <row r="22" ht="22" customHeight="1">
      <c r="A22" s="10" t="inlineStr">
        <is>
          <t>MULTI-ENTITY LEGAL STRUCTURE</t>
        </is>
      </c>
    </row>
    <row r="23" ht="28" customHeight="1">
      <c r="A23" s="11" t="inlineStr">
        <is>
          <t>Entity Name</t>
        </is>
      </c>
      <c r="B23" s="11" t="inlineStr">
        <is>
          <t>Type</t>
        </is>
      </c>
      <c r="C23" s="11" t="inlineStr">
        <is>
          <t>Country</t>
        </is>
      </c>
      <c r="D23" s="11" t="inlineStr">
        <is>
          <t>Activity</t>
        </is>
      </c>
      <c r="E23" s="11" t="inlineStr">
        <is>
          <t>% Owned</t>
        </is>
      </c>
      <c r="F23" s="11" t="inlineStr">
        <is>
          <t>Incorporated</t>
        </is>
      </c>
      <c r="G23" s="11" t="inlineStr">
        <is>
          <t>Regulator</t>
        </is>
      </c>
      <c r="H23" s="11" t="inlineStr">
        <is>
          <t>Status</t>
        </is>
      </c>
      <c r="I23" s="11" t="inlineStr">
        <is>
          <t>Notes</t>
        </is>
      </c>
    </row>
    <row r="24">
      <c r="A24" s="25" t="inlineStr">
        <is>
          <t>Maison Beaumont S.A.S.</t>
        </is>
      </c>
      <c r="B24" s="25" t="inlineStr">
        <is>
          <t>Opérant / Parent</t>
        </is>
      </c>
      <c r="C24" s="25" t="inlineStr">
        <is>
          <t>France</t>
        </is>
      </c>
      <c r="D24" s="25" t="inlineStr">
        <is>
          <t>Mfg, Design, Brand, Retail FR</t>
        </is>
      </c>
      <c r="E24" s="25" t="inlineStr">
        <is>
          <t>100%</t>
        </is>
      </c>
      <c r="F24" s="25" t="inlineStr">
        <is>
          <t>2008</t>
        </is>
      </c>
      <c r="G24" s="25" t="inlineStr">
        <is>
          <t>AMF / DGCCRF</t>
        </is>
      </c>
      <c r="H24" s="25" t="inlineStr">
        <is>
          <t>Active</t>
        </is>
      </c>
      <c r="I24" s="25" t="inlineStr">
        <is>
          <t>Parent; Lyon + Paris</t>
        </is>
      </c>
    </row>
    <row r="25">
      <c r="A25" s="26" t="inlineStr">
        <is>
          <t>Beaumont Holding Luxembourg S.à.r.l.</t>
        </is>
      </c>
      <c r="B25" s="26" t="inlineStr">
        <is>
          <t>Holding IP</t>
        </is>
      </c>
      <c r="C25" s="26" t="inlineStr">
        <is>
          <t>Luxembourg</t>
        </is>
      </c>
      <c r="D25" s="26" t="inlineStr">
        <is>
          <t>IP Holding (trademarks, patents)</t>
        </is>
      </c>
      <c r="E25" s="26" t="inlineStr">
        <is>
          <t>100%</t>
        </is>
      </c>
      <c r="F25" s="26" t="inlineStr">
        <is>
          <t>2014</t>
        </is>
      </c>
      <c r="G25" s="26" t="inlineStr">
        <is>
          <t>RCS Luxembourg</t>
        </is>
      </c>
      <c r="H25" s="26" t="inlineStr">
        <is>
          <t>Active</t>
        </is>
      </c>
      <c r="I25" s="26" t="inlineStr">
        <is>
          <t>IP royalties; OCDE-compliant structure</t>
        </is>
      </c>
    </row>
    <row r="26">
      <c r="A26" s="25" t="inlineStr">
        <is>
          <t>Beaumont New York LLC</t>
        </is>
      </c>
      <c r="B26" s="25" t="inlineStr">
        <is>
          <t>Sales subsidiary</t>
        </is>
      </c>
      <c r="C26" s="25" t="inlineStr">
        <is>
          <t>USA</t>
        </is>
      </c>
      <c r="D26" s="25" t="inlineStr">
        <is>
          <t>Retail (Madison Ave) + Wholesale</t>
        </is>
      </c>
      <c r="E26" s="25" t="inlineStr">
        <is>
          <t>100%</t>
        </is>
      </c>
      <c r="F26" s="25" t="inlineStr">
        <is>
          <t>2016</t>
        </is>
      </c>
      <c r="G26" s="25" t="inlineStr">
        <is>
          <t>NY State; SEC exempt</t>
        </is>
      </c>
      <c r="H26" s="25" t="inlineStr">
        <is>
          <t>Active</t>
        </is>
      </c>
      <c r="I26" s="25" t="inlineStr">
        <is>
          <t>Delaware LLC; USD revenue</t>
        </is>
      </c>
    </row>
    <row r="27">
      <c r="A27" s="26" t="inlineStr">
        <is>
          <t>Beaumont Gulf FZE</t>
        </is>
      </c>
      <c r="B27" s="26" t="inlineStr">
        <is>
          <t>Sales subsidiary</t>
        </is>
      </c>
      <c r="C27" s="26" t="inlineStr">
        <is>
          <t>UAE (DIFC)</t>
        </is>
      </c>
      <c r="D27" s="26" t="inlineStr">
        <is>
          <t>Retail Dubai + MEA wholesale</t>
        </is>
      </c>
      <c r="E27" s="26" t="inlineStr">
        <is>
          <t>100%</t>
        </is>
      </c>
      <c r="F27" s="26" t="inlineStr">
        <is>
          <t>2019</t>
        </is>
      </c>
      <c r="G27" s="26" t="inlineStr">
        <is>
          <t>DIFC Authority</t>
        </is>
      </c>
      <c r="H27" s="26" t="inlineStr">
        <is>
          <t>Active</t>
        </is>
      </c>
      <c r="I27" s="26" t="inlineStr">
        <is>
          <t>Free Zone Entity; duty-free exports</t>
        </is>
      </c>
    </row>
    <row r="28">
      <c r="A28" s="25" t="inlineStr">
        <is>
          <t>Beaumont Japan K.K.</t>
        </is>
      </c>
      <c r="B28" s="25" t="inlineStr">
        <is>
          <t>Sales subsidiary</t>
        </is>
      </c>
      <c r="C28" s="25" t="inlineStr">
        <is>
          <t>Japan</t>
        </is>
      </c>
      <c r="D28" s="25" t="inlineStr">
        <is>
          <t>Retail Tokyo + JP wholesale</t>
        </is>
      </c>
      <c r="E28" s="25" t="inlineStr">
        <is>
          <t>100%</t>
        </is>
      </c>
      <c r="F28" s="25" t="inlineStr">
        <is>
          <t>2020</t>
        </is>
      </c>
      <c r="G28" s="25" t="inlineStr">
        <is>
          <t>Ministry of Economy (METI)</t>
        </is>
      </c>
      <c r="H28" s="25" t="inlineStr">
        <is>
          <t>Active</t>
        </is>
      </c>
      <c r="I28" s="25" t="inlineStr">
        <is>
          <t>KK structure; Ginza boutique</t>
        </is>
      </c>
    </row>
    <row r="29">
      <c r="A29" s="26" t="inlineStr">
        <is>
          <t>Beaumont UK Ltd.</t>
        </is>
      </c>
      <c r="B29" s="26" t="inlineStr">
        <is>
          <t>Sales subsidiary</t>
        </is>
      </c>
      <c r="C29" s="26" t="inlineStr">
        <is>
          <t>UK</t>
        </is>
      </c>
      <c r="D29" s="26" t="inlineStr">
        <is>
          <t>Harrods wholesale + online UK</t>
        </is>
      </c>
      <c r="E29" s="26" t="inlineStr">
        <is>
          <t>100%</t>
        </is>
      </c>
      <c r="F29" s="26" t="inlineStr">
        <is>
          <t>2021</t>
        </is>
      </c>
      <c r="G29" s="26" t="inlineStr">
        <is>
          <t>Companies House UK</t>
        </is>
      </c>
      <c r="H29" s="26" t="inlineStr">
        <is>
          <t>Active</t>
        </is>
      </c>
      <c r="I29" s="26" t="inlineStr">
        <is>
          <t>Post-Brexit entity; VAT #GB4892</t>
        </is>
      </c>
    </row>
    <row r="30">
      <c r="A30" s="25" t="inlineStr">
        <is>
          <t>Atelier Soierie Beaumont SARL</t>
        </is>
      </c>
      <c r="B30" s="25" t="inlineStr">
        <is>
          <t>Production subsidiary</t>
        </is>
      </c>
      <c r="C30" s="25" t="inlineStr">
        <is>
          <t>France</t>
        </is>
      </c>
      <c r="D30" s="25" t="inlineStr">
        <is>
          <t>Silk weaving &amp; printing (Cannes)</t>
        </is>
      </c>
      <c r="E30" s="25" t="inlineStr">
        <is>
          <t>80%</t>
        </is>
      </c>
      <c r="F30" s="25" t="inlineStr">
        <is>
          <t>2011</t>
        </is>
      </c>
      <c r="G30" s="25" t="inlineStr">
        <is>
          <t>DGCCRF</t>
        </is>
      </c>
      <c r="H30" s="25" t="inlineStr">
        <is>
          <t>Active</t>
        </is>
      </c>
      <c r="I30" s="25" t="inlineStr">
        <is>
          <t>20% held by master craftspeople</t>
        </is>
      </c>
    </row>
    <row r="31">
      <c r="A31" s="26" t="inlineStr">
        <is>
          <t>Beaumont x Joailliers SCI</t>
        </is>
      </c>
      <c r="B31" s="26" t="inlineStr">
        <is>
          <t>JV Property</t>
        </is>
      </c>
      <c r="C31" s="26" t="inlineStr">
        <is>
          <t>France</t>
        </is>
      </c>
      <c r="D31" s="26" t="inlineStr">
        <is>
          <t>Vendôme workshop freehold</t>
        </is>
      </c>
      <c r="E31" s="26" t="inlineStr">
        <is>
          <t>60%</t>
        </is>
      </c>
      <c r="F31" s="26" t="inlineStr">
        <is>
          <t>2018</t>
        </is>
      </c>
      <c r="G31" s="26" t="inlineStr">
        <is>
          <t>Chambre des Notaires</t>
        </is>
      </c>
      <c r="H31" s="26" t="inlineStr">
        <is>
          <t>Active</t>
        </is>
      </c>
      <c r="I31" s="26" t="inlineStr">
        <is>
          <t>40% Joailliers Associés; owns Paris workshop</t>
        </is>
      </c>
    </row>
    <row r="34" ht="22" customHeight="1">
      <c r="A34" s="10" t="inlineStr">
        <is>
          <t>KEY CONTRACTS, IP &amp; REGULATORY OBLIGATIONS</t>
        </is>
      </c>
    </row>
    <row r="35" ht="28" customHeight="1">
      <c r="A35" s="27" t="inlineStr">
        <is>
          <t>Trademarks</t>
        </is>
      </c>
      <c r="B35" s="8" t="inlineStr">
        <is>
          <t>BEAUMONT PARIS® registered in 78 countries via EUIPO + WIPO Madrid; 14 sub-brands; 3 design patents (SLG hardware). Annual renewal: € 48K.</t>
        </is>
      </c>
    </row>
    <row r="36" ht="28" customHeight="1">
      <c r="A36" s="28" t="inlineStr">
        <is>
          <t>Atelier Lease — Lyon</t>
        </is>
      </c>
      <c r="B36" s="6" t="inlineStr">
        <is>
          <t>Lease: 9-year commercial lease (bail commercial 3-6-9), expires 2030. Rent: € 420K/yr. Right of first refusal on purchase.</t>
        </is>
      </c>
    </row>
    <row r="37" ht="28" customHeight="1">
      <c r="A37" s="27" t="inlineStr">
        <is>
          <t>Boutique — Paris</t>
        </is>
      </c>
      <c r="B37" s="8" t="inlineStr">
        <is>
          <t>Proprietary freehold. Purchased 2018 for € 12.4MM. Appraised 2024: € 17.1MM. Mortgage outstanding: € 3.2MM.</t>
        </is>
      </c>
    </row>
    <row r="38" ht="28" customHeight="1">
      <c r="A38" s="28" t="inlineStr">
        <is>
          <t>Boutique — New York</t>
        </is>
      </c>
      <c r="B38" s="6" t="inlineStr">
        <is>
          <t>Lease: 10-year, Madison Ave. Annual rent USD 1.4MM. Personal guarantee from PDG + parent guarantee.</t>
        </is>
      </c>
    </row>
    <row r="39" ht="28" customHeight="1">
      <c r="A39" s="27" t="inlineStr">
        <is>
          <t>Supply — Leather</t>
        </is>
      </c>
      <c r="B39" s="8" t="inlineStr">
        <is>
          <t>Framework agreement with 3 French tanneries (Haas, Degermann, Roux): 3-year, fixed price escalation ≤ CPI + 1.5%. Volume floor 85% purchase obligation.</t>
        </is>
      </c>
    </row>
    <row r="40" ht="28" customHeight="1">
      <c r="A40" s="28" t="inlineStr">
        <is>
          <t>Distribution — Harrods</t>
        </is>
      </c>
      <c r="B40" s="6" t="inlineStr">
        <is>
          <t>3-year commercial agreement. Commission: 28% of net retail. Minimum display: 12 linear meters. Annual review Q4.</t>
        </is>
      </c>
    </row>
    <row r="41" ht="28" customHeight="1">
      <c r="A41" s="27" t="inlineStr">
        <is>
          <t>TRACFIN / AML</t>
        </is>
      </c>
      <c r="B41" s="8" t="inlineStr">
        <is>
          <t>Luxury sector mandatory reporting under L.561-15 CMF. KYC for purchases ≥ € 10,000 cash. Annual TRACFIN officer report.</t>
        </is>
      </c>
    </row>
    <row r="42" ht="28" customHeight="1">
      <c r="A42" s="28" t="inlineStr">
        <is>
          <t>RGPD / GDPR</t>
        </is>
      </c>
      <c r="B42" s="6" t="inlineStr">
        <is>
          <t>DPO appointed. Data processing register per Art. 30. Cross-border transfer: SCCs with US/JP entities. Last DPA audit: March 2025.</t>
        </is>
      </c>
    </row>
    <row r="43" ht="28" customHeight="1">
      <c r="A43" s="27" t="inlineStr">
        <is>
          <t>Custom Duty / AEO</t>
        </is>
      </c>
      <c r="B43" s="8" t="inlineStr">
        <is>
          <t>Authorised Economic Operator (AEO-F) status since 2020. Enables fast-lane customs in EU. USD ~€ 180K annual savings vs standard clearance.</t>
        </is>
      </c>
    </row>
  </sheetData>
  <mergeCells count="15">
    <mergeCell ref="A2:I2"/>
    <mergeCell ref="B39:I39"/>
    <mergeCell ref="B38:I38"/>
    <mergeCell ref="A1:I1"/>
    <mergeCell ref="B42:I42"/>
    <mergeCell ref="B36:I36"/>
    <mergeCell ref="B37:I37"/>
    <mergeCell ref="B41:I41"/>
    <mergeCell ref="B43:I43"/>
    <mergeCell ref="A22:I22"/>
    <mergeCell ref="A34:I34"/>
    <mergeCell ref="A12:I12"/>
    <mergeCell ref="A4:I4"/>
    <mergeCell ref="B35:I35"/>
    <mergeCell ref="B40:I40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J79"/>
  <sheetViews>
    <sheetView showGridLines="0" workbookViewId="0">
      <pane xSplit="3" ySplit="4" topLeftCell="D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6" customWidth="1" min="1" max="1"/>
    <col width="34" customWidth="1" min="2" max="2"/>
    <col width="14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28" customWidth="1" min="9" max="9"/>
    <col width="26" customWidth="1" min="10" max="10"/>
  </cols>
  <sheetData>
    <row r="1" ht="28" customHeight="1">
      <c r="A1" s="29" t="inlineStr">
        <is>
          <t>MAISON BEAUMONT — KPI MASTER PYRAMID DASHBOARD</t>
        </is>
      </c>
    </row>
    <row r="2" ht="28" customHeight="1">
      <c r="A2" s="3" t="inlineStr">
        <is>
          <t>Fiscal Year 2025E | Base Currency: EUR (€) | Auditor: Ernst &amp; Young Paris</t>
        </is>
      </c>
    </row>
    <row r="3" ht="5" customHeight="1"/>
    <row r="4" ht="28" customHeight="1">
      <c r="A4" s="30" t="inlineStr">
        <is>
          <t>KPI Category</t>
        </is>
      </c>
      <c r="B4" s="30" t="inlineStr">
        <is>
          <t>KPI Name</t>
        </is>
      </c>
      <c r="C4" s="30" t="inlineStr">
        <is>
          <t>Unit</t>
        </is>
      </c>
      <c r="D4" s="30" t="inlineStr">
        <is>
          <t>2023A</t>
        </is>
      </c>
      <c r="E4" s="30" t="inlineStr">
        <is>
          <t>2024A</t>
        </is>
      </c>
      <c r="F4" s="30" t="inlineStr">
        <is>
          <t>2025E</t>
        </is>
      </c>
      <c r="G4" s="30" t="inlineStr">
        <is>
          <t>2025 Target</t>
        </is>
      </c>
      <c r="H4" s="30" t="inlineStr">
        <is>
          <t>vs Target</t>
        </is>
      </c>
      <c r="I4" s="30" t="inlineStr">
        <is>
          <t>Luxury Benchmark</t>
        </is>
      </c>
      <c r="J4" s="30" t="inlineStr">
        <is>
          <t>Notes</t>
        </is>
      </c>
    </row>
    <row r="5" ht="17" customHeight="1">
      <c r="A5" s="4" t="inlineStr">
        <is>
          <t>◆  FINANCIAL</t>
        </is>
      </c>
    </row>
    <row r="6">
      <c r="A6" s="31" t="inlineStr">
        <is>
          <t>FINANCIAL</t>
        </is>
      </c>
      <c r="B6" s="32" t="inlineStr">
        <is>
          <t>Revenue</t>
        </is>
      </c>
      <c r="C6" s="33" t="inlineStr">
        <is>
          <t>€ MM</t>
        </is>
      </c>
      <c r="D6" s="33" t="n">
        <v>25.1</v>
      </c>
      <c r="E6" s="33" t="n">
        <v>30.2</v>
      </c>
      <c r="F6" s="33" t="n">
        <v>33.8</v>
      </c>
      <c r="G6" s="33" t="n">
        <v>33</v>
      </c>
      <c r="H6" s="34">
        <f>F6-G6</f>
        <v/>
      </c>
      <c r="I6" s="35" t="inlineStr">
        <is>
          <t>Indep. luxury 12-20% CAGR</t>
        </is>
      </c>
      <c r="J6" s="35" t="inlineStr">
        <is>
          <t>Net revenue, all entities consolidated</t>
        </is>
      </c>
    </row>
    <row r="7">
      <c r="A7" s="31" t="inlineStr">
        <is>
          <t>FINANCIAL</t>
        </is>
      </c>
      <c r="B7" s="32" t="inlineStr">
        <is>
          <t>Revenue CAGR (3-yr)</t>
        </is>
      </c>
      <c r="C7" s="33" t="inlineStr">
        <is>
          <t>%</t>
        </is>
      </c>
      <c r="D7" s="33" t="n"/>
      <c r="E7" s="33" t="n"/>
      <c r="F7" s="36" t="n">
        <v>0.161</v>
      </c>
      <c r="G7" s="36" t="n">
        <v>0.15</v>
      </c>
      <c r="H7" s="34">
        <f>F7-G7</f>
        <v/>
      </c>
      <c r="I7" s="35" t="inlineStr">
        <is>
          <t>Indep. maisons: 12-18%</t>
        </is>
      </c>
      <c r="J7" s="35" t="inlineStr">
        <is>
          <t>Since 2022 baseline €21.7MM</t>
        </is>
      </c>
    </row>
    <row r="8">
      <c r="A8" s="31" t="inlineStr">
        <is>
          <t>FINANCIAL</t>
        </is>
      </c>
      <c r="B8" s="32" t="inlineStr">
        <is>
          <t>Gross Profit</t>
        </is>
      </c>
      <c r="C8" s="33" t="inlineStr">
        <is>
          <t>€ MM</t>
        </is>
      </c>
      <c r="D8" s="33" t="n">
        <v>16.3</v>
      </c>
      <c r="E8" s="33" t="n">
        <v>19.8</v>
      </c>
      <c r="F8" s="33" t="n">
        <v>22.4</v>
      </c>
      <c r="G8" s="33" t="n">
        <v>21.8</v>
      </c>
      <c r="H8" s="34">
        <f>F8-G8</f>
        <v/>
      </c>
      <c r="I8" s="35" t="inlineStr"/>
      <c r="J8" s="35" t="inlineStr">
        <is>
          <t>Luxury: GP = 60-75% Revenue</t>
        </is>
      </c>
    </row>
    <row r="9">
      <c r="A9" s="31" t="inlineStr">
        <is>
          <t>FINANCIAL</t>
        </is>
      </c>
      <c r="B9" s="32" t="inlineStr">
        <is>
          <t>Gross Margin</t>
        </is>
      </c>
      <c r="C9" s="33" t="inlineStr">
        <is>
          <t>%</t>
        </is>
      </c>
      <c r="D9" s="36" t="n">
        <v>0.65</v>
      </c>
      <c r="E9" s="36" t="n">
        <v>0.656</v>
      </c>
      <c r="F9" s="36" t="n">
        <v>0.663</v>
      </c>
      <c r="G9" s="36" t="n">
        <v>0.66</v>
      </c>
      <c r="H9" s="34">
        <f>F9-G9</f>
        <v/>
      </c>
      <c r="I9" s="35" t="inlineStr">
        <is>
          <t>Indep. luxury: 60-70%</t>
        </is>
      </c>
      <c r="J9" s="35" t="inlineStr">
        <is>
          <t>Beaumont: handcrafted premium</t>
        </is>
      </c>
    </row>
    <row r="10">
      <c r="A10" s="31" t="inlineStr">
        <is>
          <t>FINANCIAL</t>
        </is>
      </c>
      <c r="B10" s="32" t="inlineStr">
        <is>
          <t>EBITDA</t>
        </is>
      </c>
      <c r="C10" s="33" t="inlineStr">
        <is>
          <t>€ MM</t>
        </is>
      </c>
      <c r="D10" s="33" t="n">
        <v>5.4</v>
      </c>
      <c r="E10" s="33" t="n">
        <v>7.1</v>
      </c>
      <c r="F10" s="33" t="n">
        <v>8.4</v>
      </c>
      <c r="G10" s="33" t="n">
        <v>8.1</v>
      </c>
      <c r="H10" s="34">
        <f>F10-G10</f>
        <v/>
      </c>
      <c r="I10" s="35" t="inlineStr"/>
      <c r="J10" s="35" t="inlineStr">
        <is>
          <t>Mature luxury: 20-28% EBITDA</t>
        </is>
      </c>
    </row>
    <row r="11">
      <c r="A11" s="31" t="inlineStr">
        <is>
          <t>FINANCIAL</t>
        </is>
      </c>
      <c r="B11" s="32" t="inlineStr">
        <is>
          <t>EBITDA Margin</t>
        </is>
      </c>
      <c r="C11" s="33" t="inlineStr">
        <is>
          <t>%</t>
        </is>
      </c>
      <c r="D11" s="36" t="n">
        <v>0.215</v>
      </c>
      <c r="E11" s="36" t="n">
        <v>0.235</v>
      </c>
      <c r="F11" s="36" t="n">
        <v>0.248</v>
      </c>
      <c r="G11" s="36" t="n">
        <v>0.245</v>
      </c>
      <c r="H11" s="34">
        <f>F11-G11</f>
        <v/>
      </c>
      <c r="I11" s="35" t="inlineStr">
        <is>
          <t>Peers: 18-28%</t>
        </is>
      </c>
      <c r="J11" s="35" t="inlineStr"/>
    </row>
    <row r="12">
      <c r="A12" s="31" t="inlineStr">
        <is>
          <t>FINANCIAL</t>
        </is>
      </c>
      <c r="B12" s="32" t="inlineStr">
        <is>
          <t>EBIT</t>
        </is>
      </c>
      <c r="C12" s="33" t="inlineStr">
        <is>
          <t>€ MM</t>
        </is>
      </c>
      <c r="D12" s="36" t="n">
        <v>4</v>
      </c>
      <c r="E12" s="33" t="n">
        <v>5.5</v>
      </c>
      <c r="F12" s="33" t="n">
        <v>6.7</v>
      </c>
      <c r="G12" s="33" t="n">
        <v>6.4</v>
      </c>
      <c r="H12" s="34">
        <f>F12-G12</f>
        <v/>
      </c>
      <c r="I12" s="35" t="inlineStr"/>
      <c r="J12" s="35" t="inlineStr">
        <is>
          <t>After D&amp;A €1.7MM</t>
        </is>
      </c>
    </row>
    <row r="13">
      <c r="A13" s="31" t="inlineStr">
        <is>
          <t>FINANCIAL</t>
        </is>
      </c>
      <c r="B13" s="32" t="inlineStr">
        <is>
          <t>Net Income</t>
        </is>
      </c>
      <c r="C13" s="33" t="inlineStr">
        <is>
          <t>€ MM</t>
        </is>
      </c>
      <c r="D13" s="36" t="n">
        <v>2.5</v>
      </c>
      <c r="E13" s="36" t="n">
        <v>3.8</v>
      </c>
      <c r="F13" s="33" t="n">
        <v>5.1</v>
      </c>
      <c r="G13" s="36" t="n">
        <v>4.8</v>
      </c>
      <c r="H13" s="34">
        <f>F13-G13</f>
        <v/>
      </c>
      <c r="I13" s="35" t="inlineStr"/>
      <c r="J13" s="35" t="inlineStr">
        <is>
          <t>After IS (corp tax) 25%</t>
        </is>
      </c>
    </row>
    <row r="14">
      <c r="A14" s="31" t="inlineStr">
        <is>
          <t>FINANCIAL</t>
        </is>
      </c>
      <c r="B14" s="32" t="inlineStr">
        <is>
          <t>Net Margin</t>
        </is>
      </c>
      <c r="C14" s="33" t="inlineStr">
        <is>
          <t>%</t>
        </is>
      </c>
      <c r="D14" s="36" t="n">
        <v>0.1</v>
      </c>
      <c r="E14" s="36" t="n">
        <v>0.126</v>
      </c>
      <c r="F14" s="36" t="n">
        <v>0.151</v>
      </c>
      <c r="G14" s="36" t="n">
        <v>0.145</v>
      </c>
      <c r="H14" s="34">
        <f>F14-G14</f>
        <v/>
      </c>
      <c r="I14" s="35" t="inlineStr">
        <is>
          <t>Luxury peers: 12-18%</t>
        </is>
      </c>
      <c r="J14" s="35" t="inlineStr"/>
    </row>
    <row r="15">
      <c r="A15" s="31" t="inlineStr">
        <is>
          <t>FINANCIAL</t>
        </is>
      </c>
      <c r="B15" s="32" t="inlineStr">
        <is>
          <t>CAPEX</t>
        </is>
      </c>
      <c r="C15" s="33" t="inlineStr">
        <is>
          <t>€ MM</t>
        </is>
      </c>
      <c r="D15" s="36" t="n">
        <v>1.8</v>
      </c>
      <c r="E15" s="36" t="n">
        <v>3.2</v>
      </c>
      <c r="F15" s="36" t="n">
        <v>2.6</v>
      </c>
      <c r="G15" s="36" t="n">
        <v>2.5</v>
      </c>
      <c r="H15" s="34">
        <f>F15-G15</f>
        <v/>
      </c>
      <c r="I15" s="35" t="inlineStr">
        <is>
          <t>4-8% of Rev for boutique-heavy</t>
        </is>
      </c>
      <c r="J15" s="35" t="inlineStr">
        <is>
          <t>Boutique refurb + atelier</t>
        </is>
      </c>
    </row>
    <row r="16">
      <c r="A16" s="31" t="inlineStr">
        <is>
          <t>FINANCIAL</t>
        </is>
      </c>
      <c r="B16" s="32" t="inlineStr">
        <is>
          <t>Debt/EBITDA</t>
        </is>
      </c>
      <c r="C16" s="33" t="inlineStr">
        <is>
          <t>x</t>
        </is>
      </c>
      <c r="D16" s="36" t="n">
        <v>2.1</v>
      </c>
      <c r="E16" s="36" t="n">
        <v>1.8</v>
      </c>
      <c r="F16" s="36" t="n">
        <v>1.4</v>
      </c>
      <c r="G16" s="36" t="n">
        <v>1.5</v>
      </c>
      <c r="H16" s="34">
        <f>F16-G16</f>
        <v/>
      </c>
      <c r="I16" s="35" t="inlineStr">
        <is>
          <t>&lt; 2.0x (independent)</t>
        </is>
      </c>
      <c r="J16" s="35" t="inlineStr">
        <is>
          <t>BPI loan + Eurazeo mezz</t>
        </is>
      </c>
    </row>
    <row r="17">
      <c r="A17" s="31" t="inlineStr">
        <is>
          <t>FINANCIAL</t>
        </is>
      </c>
      <c r="B17" s="32" t="inlineStr">
        <is>
          <t>Interest Coverage (EBIT/Int.)</t>
        </is>
      </c>
      <c r="C17" s="33" t="inlineStr">
        <is>
          <t>x</t>
        </is>
      </c>
      <c r="D17" s="36" t="n">
        <v>4.8</v>
      </c>
      <c r="E17" s="33" t="n">
        <v>6.2</v>
      </c>
      <c r="F17" s="33" t="n">
        <v>7.4</v>
      </c>
      <c r="G17" s="33" t="n">
        <v>7</v>
      </c>
      <c r="H17" s="34">
        <f>F17-G17</f>
        <v/>
      </c>
      <c r="I17" s="35" t="inlineStr">
        <is>
          <t>&gt; 5.0x</t>
        </is>
      </c>
      <c r="J17" s="35" t="inlineStr"/>
    </row>
    <row r="18">
      <c r="A18" s="31" t="inlineStr">
        <is>
          <t>FINANCIAL</t>
        </is>
      </c>
      <c r="B18" s="32" t="inlineStr">
        <is>
          <t>Return on Equity (ROE)</t>
        </is>
      </c>
      <c r="C18" s="33" t="inlineStr">
        <is>
          <t>%</t>
        </is>
      </c>
      <c r="D18" s="36" t="n">
        <v>0.162</v>
      </c>
      <c r="E18" s="36" t="n">
        <v>0.198</v>
      </c>
      <c r="F18" s="36" t="n">
        <v>0.228</v>
      </c>
      <c r="G18" s="36" t="n">
        <v>0.22</v>
      </c>
      <c r="H18" s="34">
        <f>F18-G18</f>
        <v/>
      </c>
      <c r="I18" s="35" t="inlineStr">
        <is>
          <t>Luxury peers: 18-26%</t>
        </is>
      </c>
      <c r="J18" s="35" t="inlineStr"/>
    </row>
    <row r="19">
      <c r="A19" s="31" t="inlineStr">
        <is>
          <t>FINANCIAL</t>
        </is>
      </c>
      <c r="B19" s="32" t="inlineStr">
        <is>
          <t>Return on Assets (ROA)</t>
        </is>
      </c>
      <c r="C19" s="33" t="inlineStr">
        <is>
          <t>%</t>
        </is>
      </c>
      <c r="D19" s="36" t="n">
        <v>0.07199999999999999</v>
      </c>
      <c r="E19" s="36" t="n">
        <v>0.092</v>
      </c>
      <c r="F19" s="36" t="n">
        <v>0.105</v>
      </c>
      <c r="G19" s="36" t="n">
        <v>0.1</v>
      </c>
      <c r="H19" s="34">
        <f>F19-G19</f>
        <v/>
      </c>
      <c r="I19" s="35" t="inlineStr">
        <is>
          <t>Luxury: 8-14%</t>
        </is>
      </c>
      <c r="J19" s="35" t="inlineStr"/>
    </row>
    <row r="20">
      <c r="A20" s="31" t="inlineStr">
        <is>
          <t>FINANCIAL</t>
        </is>
      </c>
      <c r="B20" s="32" t="inlineStr">
        <is>
          <t>Working Capital (days)</t>
        </is>
      </c>
      <c r="C20" s="33" t="inlineStr">
        <is>
          <t>days</t>
        </is>
      </c>
      <c r="D20" s="33" t="n">
        <v>82</v>
      </c>
      <c r="E20" s="33" t="n">
        <v>76</v>
      </c>
      <c r="F20" s="33" t="n">
        <v>70</v>
      </c>
      <c r="G20" s="33" t="n">
        <v>72</v>
      </c>
      <c r="H20" s="34">
        <f>F20-G20</f>
        <v/>
      </c>
      <c r="I20" s="35" t="inlineStr">
        <is>
          <t>Luxury: 60-90 days</t>
        </is>
      </c>
      <c r="J20" s="35" t="inlineStr">
        <is>
          <t>High inventory (aged leather)</t>
        </is>
      </c>
    </row>
    <row r="21" ht="17" customHeight="1">
      <c r="A21" s="4" t="inlineStr">
        <is>
          <t>◆  COMMERCIAL</t>
        </is>
      </c>
    </row>
    <row r="22">
      <c r="A22" s="37" t="inlineStr">
        <is>
          <t>COMMERCIAL</t>
        </is>
      </c>
      <c r="B22" s="38" t="inlineStr">
        <is>
          <t>Direct-to-Client Revenue (DTC)</t>
        </is>
      </c>
      <c r="C22" s="39" t="inlineStr">
        <is>
          <t>€ MM</t>
        </is>
      </c>
      <c r="D22" s="39" t="n">
        <v>14.8</v>
      </c>
      <c r="E22" s="39" t="n">
        <v>18.9</v>
      </c>
      <c r="F22" s="39" t="n">
        <v>22.1</v>
      </c>
      <c r="G22" s="39" t="n">
        <v>21.5</v>
      </c>
      <c r="H22" s="40">
        <f>F22-G22</f>
        <v/>
      </c>
      <c r="I22" s="41" t="inlineStr">
        <is>
          <t>DTC &gt; 60% = best-in-class</t>
        </is>
      </c>
      <c r="J22" s="41" t="inlineStr">
        <is>
          <t>Boutiques + e-commerce</t>
        </is>
      </c>
    </row>
    <row r="23">
      <c r="A23" s="37" t="inlineStr">
        <is>
          <t>COMMERCIAL</t>
        </is>
      </c>
      <c r="B23" s="38" t="inlineStr">
        <is>
          <t>DTC Mix</t>
        </is>
      </c>
      <c r="C23" s="39" t="inlineStr">
        <is>
          <t>%</t>
        </is>
      </c>
      <c r="D23" s="42" t="n">
        <v>0.59</v>
      </c>
      <c r="E23" s="42" t="n">
        <v>0.626</v>
      </c>
      <c r="F23" s="42" t="n">
        <v>0.654</v>
      </c>
      <c r="G23" s="42" t="n">
        <v>0.65</v>
      </c>
      <c r="H23" s="40">
        <f>F23-G23</f>
        <v/>
      </c>
      <c r="I23" s="41" t="inlineStr">
        <is>
          <t>Target: &gt; 65%</t>
        </is>
      </c>
      <c r="J23" s="41" t="inlineStr"/>
    </row>
    <row r="24">
      <c r="A24" s="37" t="inlineStr">
        <is>
          <t>COMMERCIAL</t>
        </is>
      </c>
      <c r="B24" s="38" t="inlineStr">
        <is>
          <t>Wholesale Revenue</t>
        </is>
      </c>
      <c r="C24" s="39" t="inlineStr">
        <is>
          <t>€ MM</t>
        </is>
      </c>
      <c r="D24" s="39" t="n">
        <v>10.3</v>
      </c>
      <c r="E24" s="39" t="n">
        <v>11.3</v>
      </c>
      <c r="F24" s="39" t="n">
        <v>11.7</v>
      </c>
      <c r="G24" s="39" t="n">
        <v>11.5</v>
      </c>
      <c r="H24" s="40">
        <f>F24-G24</f>
        <v/>
      </c>
      <c r="I24" s="41" t="inlineStr"/>
      <c r="J24" s="41" t="inlineStr">
        <is>
          <t>Harrods, GL, Neiman, Isetan</t>
        </is>
      </c>
    </row>
    <row r="25">
      <c r="A25" s="37" t="inlineStr">
        <is>
          <t>COMMERCIAL</t>
        </is>
      </c>
      <c r="B25" s="38" t="inlineStr">
        <is>
          <t>E-Commerce Revenue</t>
        </is>
      </c>
      <c r="C25" s="39" t="inlineStr">
        <is>
          <t>€ MM</t>
        </is>
      </c>
      <c r="D25" s="42" t="n">
        <v>2.8</v>
      </c>
      <c r="E25" s="42" t="n">
        <v>4.1</v>
      </c>
      <c r="F25" s="39" t="n">
        <v>5.8</v>
      </c>
      <c r="G25" s="39" t="n">
        <v>5.5</v>
      </c>
      <c r="H25" s="40">
        <f>F25-G25</f>
        <v/>
      </c>
      <c r="I25" s="41" t="inlineStr">
        <is>
          <t>E-com 15-25% for premium</t>
        </is>
      </c>
      <c r="J25" s="41" t="inlineStr">
        <is>
          <t>DTC digital pure-play</t>
        </is>
      </c>
    </row>
    <row r="26">
      <c r="A26" s="37" t="inlineStr">
        <is>
          <t>COMMERCIAL</t>
        </is>
      </c>
      <c r="B26" s="38" t="inlineStr">
        <is>
          <t>E-Commerce Growth YoY</t>
        </is>
      </c>
      <c r="C26" s="39" t="inlineStr">
        <is>
          <t>%</t>
        </is>
      </c>
      <c r="D26" s="42" t="n">
        <v>0.341</v>
      </c>
      <c r="E26" s="42" t="n">
        <v>0.464</v>
      </c>
      <c r="F26" s="42" t="n">
        <v>0.415</v>
      </c>
      <c r="G26" s="42" t="n">
        <v>0.35</v>
      </c>
      <c r="H26" s="40">
        <f>F26-G26</f>
        <v/>
      </c>
      <c r="I26" s="41" t="inlineStr">
        <is>
          <t>&gt; 30% CAGR</t>
        </is>
      </c>
      <c r="J26" s="41" t="inlineStr">
        <is>
          <t>Accelerating channel</t>
        </is>
      </c>
    </row>
    <row r="27">
      <c r="A27" s="37" t="inlineStr">
        <is>
          <t>COMMERCIAL</t>
        </is>
      </c>
      <c r="B27" s="38" t="inlineStr">
        <is>
          <t>Average Transaction Value (ATV)</t>
        </is>
      </c>
      <c r="C27" s="39" t="inlineStr">
        <is>
          <t>€</t>
        </is>
      </c>
      <c r="D27" s="43" t="n">
        <v>3420</v>
      </c>
      <c r="E27" s="43" t="n">
        <v>3890</v>
      </c>
      <c r="F27" s="43" t="n">
        <v>4250</v>
      </c>
      <c r="G27" s="43" t="n">
        <v>4100</v>
      </c>
      <c r="H27" s="40">
        <f>F27-G27</f>
        <v/>
      </c>
      <c r="I27" s="41" t="inlineStr">
        <is>
          <t>Premium: €3-6K per unit</t>
        </is>
      </c>
      <c r="J27" s="41" t="inlineStr">
        <is>
          <t>Boutique avg incl. jewellery</t>
        </is>
      </c>
    </row>
    <row r="28">
      <c r="A28" s="37" t="inlineStr">
        <is>
          <t>COMMERCIAL</t>
        </is>
      </c>
      <c r="B28" s="38" t="inlineStr">
        <is>
          <t>Client Acquisition (new)</t>
        </is>
      </c>
      <c r="C28" s="39" t="inlineStr">
        <is>
          <t>#/yr</t>
        </is>
      </c>
      <c r="D28" s="43" t="n">
        <v>1840</v>
      </c>
      <c r="E28" s="43" t="n">
        <v>2210</v>
      </c>
      <c r="F28" s="43" t="n">
        <v>2680</v>
      </c>
      <c r="G28" s="43" t="n">
        <v>2500</v>
      </c>
      <c r="H28" s="40">
        <f>F28-G28</f>
        <v/>
      </c>
      <c r="I28" s="41" t="inlineStr"/>
      <c r="J28" s="41" t="inlineStr">
        <is>
          <t>VIC + aspirational clients</t>
        </is>
      </c>
    </row>
    <row r="29">
      <c r="A29" s="37" t="inlineStr">
        <is>
          <t>COMMERCIAL</t>
        </is>
      </c>
      <c r="B29" s="38" t="inlineStr">
        <is>
          <t>Client Retention Rate</t>
        </is>
      </c>
      <c r="C29" s="39" t="inlineStr">
        <is>
          <t>%</t>
        </is>
      </c>
      <c r="D29" s="42" t="n">
        <v>0.71</v>
      </c>
      <c r="E29" s="42" t="n">
        <v>0.74</v>
      </c>
      <c r="F29" s="42" t="n">
        <v>0.77</v>
      </c>
      <c r="G29" s="42" t="n">
        <v>0.76</v>
      </c>
      <c r="H29" s="40">
        <f>F29-G29</f>
        <v/>
      </c>
      <c r="I29" s="41" t="inlineStr">
        <is>
          <t>Luxury: 65-80%</t>
        </is>
      </c>
      <c r="J29" s="41" t="inlineStr">
        <is>
          <t>12-month purchase repeat</t>
        </is>
      </c>
    </row>
    <row r="30">
      <c r="A30" s="37" t="inlineStr">
        <is>
          <t>COMMERCIAL</t>
        </is>
      </c>
      <c r="B30" s="38" t="inlineStr">
        <is>
          <t>VIC Revenue Share (Top 5%)</t>
        </is>
      </c>
      <c r="C30" s="39" t="inlineStr">
        <is>
          <t>%</t>
        </is>
      </c>
      <c r="D30" s="42" t="n">
        <v>0.52</v>
      </c>
      <c r="E30" s="42" t="n">
        <v>0.49</v>
      </c>
      <c r="F30" s="42" t="n">
        <v>0.47</v>
      </c>
      <c r="G30" s="42" t="n">
        <v>0.48</v>
      </c>
      <c r="H30" s="40">
        <f>F30-G30</f>
        <v/>
      </c>
      <c r="I30" s="41" t="inlineStr">
        <is>
          <t>&lt; 50% concentration target</t>
        </is>
      </c>
      <c r="J30" s="41" t="inlineStr">
        <is>
          <t>Very Important Client segment</t>
        </is>
      </c>
    </row>
    <row r="31">
      <c r="A31" s="37" t="inlineStr">
        <is>
          <t>COMMERCIAL</t>
        </is>
      </c>
      <c r="B31" s="38" t="inlineStr">
        <is>
          <t>Clienteling Coverage</t>
        </is>
      </c>
      <c r="C31" s="39" t="inlineStr">
        <is>
          <t>%</t>
        </is>
      </c>
      <c r="D31" s="42" t="n">
        <v>0.38</v>
      </c>
      <c r="E31" s="42" t="n">
        <v>0.46</v>
      </c>
      <c r="F31" s="42" t="n">
        <v>0.54</v>
      </c>
      <c r="G31" s="42" t="n">
        <v>0.52</v>
      </c>
      <c r="H31" s="40">
        <f>F31-G31</f>
        <v/>
      </c>
      <c r="I31" s="41" t="inlineStr">
        <is>
          <t>&gt; 50% clients assigned SA</t>
        </is>
      </c>
      <c r="J31" s="41" t="inlineStr">
        <is>
          <t>Sales Advisor relationship</t>
        </is>
      </c>
    </row>
    <row r="32">
      <c r="A32" s="37" t="inlineStr">
        <is>
          <t>COMMERCIAL</t>
        </is>
      </c>
      <c r="B32" s="38" t="inlineStr">
        <is>
          <t>Boutique Conversion Rate</t>
        </is>
      </c>
      <c r="C32" s="39" t="inlineStr">
        <is>
          <t>%</t>
        </is>
      </c>
      <c r="D32" s="42" t="n">
        <v>0.312</v>
      </c>
      <c r="E32" s="42" t="n">
        <v>0.328</v>
      </c>
      <c r="F32" s="42" t="n">
        <v>0.341</v>
      </c>
      <c r="G32" s="42" t="n">
        <v>0.34</v>
      </c>
      <c r="H32" s="40">
        <f>F32-G32</f>
        <v/>
      </c>
      <c r="I32" s="41" t="inlineStr">
        <is>
          <t>Luxury: 28-38%</t>
        </is>
      </c>
      <c r="J32" s="41" t="inlineStr">
        <is>
          <t>Foot traffic → purchase</t>
        </is>
      </c>
    </row>
    <row r="33">
      <c r="A33" s="37" t="inlineStr">
        <is>
          <t>COMMERCIAL</t>
        </is>
      </c>
      <c r="B33" s="38" t="inlineStr">
        <is>
          <t>Wholesale Sell-Through Rate</t>
        </is>
      </c>
      <c r="C33" s="39" t="inlineStr">
        <is>
          <t>%</t>
        </is>
      </c>
      <c r="D33" s="42" t="n">
        <v>0.71</v>
      </c>
      <c r="E33" s="42" t="n">
        <v>0.74</v>
      </c>
      <c r="F33" s="42" t="n">
        <v>0.78</v>
      </c>
      <c r="G33" s="42" t="n">
        <v>0.77</v>
      </c>
      <c r="H33" s="40">
        <f>F33-G33</f>
        <v/>
      </c>
      <c r="I33" s="41" t="inlineStr">
        <is>
          <t>&gt; 75%</t>
        </is>
      </c>
      <c r="J33" s="41" t="inlineStr">
        <is>
          <t>Seasonal @ point of sale</t>
        </is>
      </c>
    </row>
    <row r="34">
      <c r="A34" s="37" t="inlineStr">
        <is>
          <t>COMMERCIAL</t>
        </is>
      </c>
      <c r="B34" s="38" t="inlineStr">
        <is>
          <t>Active SKUs</t>
        </is>
      </c>
      <c r="C34" s="39" t="inlineStr">
        <is>
          <t>#</t>
        </is>
      </c>
      <c r="D34" s="43" t="n">
        <v>186</v>
      </c>
      <c r="E34" s="43" t="n">
        <v>204</v>
      </c>
      <c r="F34" s="43" t="n">
        <v>218</v>
      </c>
      <c r="G34" s="43" t="n">
        <v>215</v>
      </c>
      <c r="H34" s="40">
        <f>F34-G34</f>
        <v/>
      </c>
      <c r="I34" s="41" t="inlineStr"/>
      <c r="J34" s="41" t="inlineStr">
        <is>
          <t>Seasonal collections</t>
        </is>
      </c>
    </row>
    <row r="35">
      <c r="A35" s="37" t="inlineStr">
        <is>
          <t>COMMERCIAL</t>
        </is>
      </c>
      <c r="B35" s="38" t="inlineStr">
        <is>
          <t>New Collection Drop Rate</t>
        </is>
      </c>
      <c r="C35" s="39" t="inlineStr">
        <is>
          <t>#/yr</t>
        </is>
      </c>
      <c r="D35" s="39" t="n">
        <v>4</v>
      </c>
      <c r="E35" s="39" t="n">
        <v>4</v>
      </c>
      <c r="F35" s="39" t="n">
        <v>4</v>
      </c>
      <c r="G35" s="39" t="n">
        <v>4</v>
      </c>
      <c r="H35" s="40">
        <f>F35-G35</f>
        <v/>
      </c>
      <c r="I35" s="41" t="inlineStr">
        <is>
          <t>2-4 per year = luxury cadence</t>
        </is>
      </c>
      <c r="J35" s="41" t="inlineStr">
        <is>
          <t>SS + AW + 2 capsules</t>
        </is>
      </c>
    </row>
    <row r="36">
      <c r="A36" s="37" t="inlineStr">
        <is>
          <t>COMMERCIAL</t>
        </is>
      </c>
      <c r="B36" s="38" t="inlineStr">
        <is>
          <t>Price Increase (YoY)</t>
        </is>
      </c>
      <c r="C36" s="39" t="inlineStr">
        <is>
          <t>%</t>
        </is>
      </c>
      <c r="D36" s="42" t="n">
        <v>0.042</v>
      </c>
      <c r="E36" s="42" t="n">
        <v>0.051</v>
      </c>
      <c r="F36" s="42" t="n">
        <v>0.048</v>
      </c>
      <c r="G36" s="42" t="n">
        <v>0.05</v>
      </c>
      <c r="H36" s="40">
        <f>F36-G36</f>
        <v/>
      </c>
      <c r="I36" s="41" t="inlineStr">
        <is>
          <t>Luxury: 4-7%/yr sustainable</t>
        </is>
      </c>
      <c r="J36" s="41" t="inlineStr">
        <is>
          <t>Brand-justified pricing power</t>
        </is>
      </c>
    </row>
    <row r="37" ht="17" customHeight="1">
      <c r="A37" s="4" t="inlineStr">
        <is>
          <t>◆  OPERATIONS</t>
        </is>
      </c>
    </row>
    <row r="38">
      <c r="A38" s="44" t="inlineStr">
        <is>
          <t>OPERATIONS</t>
        </is>
      </c>
      <c r="B38" s="45" t="inlineStr">
        <is>
          <t>Production Volume (pieces)</t>
        </is>
      </c>
      <c r="C38" s="46" t="inlineStr">
        <is>
          <t>#</t>
        </is>
      </c>
      <c r="D38" s="47" t="n">
        <v>14200</v>
      </c>
      <c r="E38" s="47" t="n">
        <v>16800</v>
      </c>
      <c r="F38" s="47" t="n">
        <v>19200</v>
      </c>
      <c r="G38" s="47" t="n">
        <v>19000</v>
      </c>
      <c r="H38" s="48">
        <f>F38-G38</f>
        <v/>
      </c>
      <c r="I38" s="49" t="inlineStr"/>
      <c r="J38" s="49" t="inlineStr">
        <is>
          <t>All product categories</t>
        </is>
      </c>
    </row>
    <row r="39">
      <c r="A39" s="44" t="inlineStr">
        <is>
          <t>OPERATIONS</t>
        </is>
      </c>
      <c r="B39" s="45" t="inlineStr">
        <is>
          <t>Maroquinerie Output (units)</t>
        </is>
      </c>
      <c r="C39" s="46" t="inlineStr">
        <is>
          <t>#</t>
        </is>
      </c>
      <c r="D39" s="47" t="n">
        <v>6200</v>
      </c>
      <c r="E39" s="47" t="n">
        <v>7400</v>
      </c>
      <c r="F39" s="47" t="n">
        <v>8600</v>
      </c>
      <c r="G39" s="47" t="n">
        <v>8500</v>
      </c>
      <c r="H39" s="48">
        <f>F39-G39</f>
        <v/>
      </c>
      <c r="I39" s="49" t="inlineStr"/>
      <c r="J39" s="49" t="inlineStr">
        <is>
          <t>Handbags + SLGs</t>
        </is>
      </c>
    </row>
    <row r="40">
      <c r="A40" s="44" t="inlineStr">
        <is>
          <t>OPERATIONS</t>
        </is>
      </c>
      <c r="B40" s="45" t="inlineStr">
        <is>
          <t>Artisan Hours / Piece</t>
        </is>
      </c>
      <c r="C40" s="46" t="inlineStr">
        <is>
          <t>hrs</t>
        </is>
      </c>
      <c r="D40" s="46" t="n">
        <v>18.4</v>
      </c>
      <c r="E40" s="46" t="n">
        <v>17.9</v>
      </c>
      <c r="F40" s="46" t="n">
        <v>17.5</v>
      </c>
      <c r="G40" s="46" t="n">
        <v>18</v>
      </c>
      <c r="H40" s="48">
        <f>F40-G40</f>
        <v/>
      </c>
      <c r="I40" s="49" t="inlineStr">
        <is>
          <t>Luxury craft: 12-30 hrs</t>
        </is>
      </c>
      <c r="J40" s="49" t="inlineStr">
        <is>
          <t>Benchmark Hermès ~15-48 hrs</t>
        </is>
      </c>
    </row>
    <row r="41">
      <c r="A41" s="44" t="inlineStr">
        <is>
          <t>OPERATIONS</t>
        </is>
      </c>
      <c r="B41" s="45" t="inlineStr">
        <is>
          <t>Quality Rejection Rate</t>
        </is>
      </c>
      <c r="C41" s="46" t="inlineStr">
        <is>
          <t>%</t>
        </is>
      </c>
      <c r="D41" s="50" t="n">
        <v>0.028</v>
      </c>
      <c r="E41" s="50" t="n">
        <v>0.022</v>
      </c>
      <c r="F41" s="50" t="n">
        <v>0.018</v>
      </c>
      <c r="G41" s="50" t="n">
        <v>0.02</v>
      </c>
      <c r="H41" s="48">
        <f>F41-G41</f>
        <v/>
      </c>
      <c r="I41" s="49" t="inlineStr">
        <is>
          <t>&lt; 3% (zero defect culture)</t>
        </is>
      </c>
      <c r="J41" s="49" t="inlineStr">
        <is>
          <t>Internal QC at atelier</t>
        </is>
      </c>
    </row>
    <row r="42">
      <c r="A42" s="44" t="inlineStr">
        <is>
          <t>OPERATIONS</t>
        </is>
      </c>
      <c r="B42" s="45" t="inlineStr">
        <is>
          <t>On-Time Delivery to Boutiques</t>
        </is>
      </c>
      <c r="C42" s="46" t="inlineStr">
        <is>
          <t>%</t>
        </is>
      </c>
      <c r="D42" s="50" t="n">
        <v>0.924</v>
      </c>
      <c r="E42" s="50" t="n">
        <v>0.9419999999999999</v>
      </c>
      <c r="F42" s="50" t="n">
        <v>0.961</v>
      </c>
      <c r="G42" s="50" t="n">
        <v>0.96</v>
      </c>
      <c r="H42" s="48">
        <f>F42-G42</f>
        <v/>
      </c>
      <c r="I42" s="49" t="inlineStr">
        <is>
          <t>&gt; 95%</t>
        </is>
      </c>
      <c r="J42" s="49" t="inlineStr">
        <is>
          <t>Collection launch + replenishment</t>
        </is>
      </c>
    </row>
    <row r="43">
      <c r="A43" s="44" t="inlineStr">
        <is>
          <t>OPERATIONS</t>
        </is>
      </c>
      <c r="B43" s="45" t="inlineStr">
        <is>
          <t>Lead Time — Maroquinerie</t>
        </is>
      </c>
      <c r="C43" s="46" t="inlineStr">
        <is>
          <t>weeks</t>
        </is>
      </c>
      <c r="D43" s="46" t="n">
        <v>14</v>
      </c>
      <c r="E43" s="46" t="n">
        <v>12</v>
      </c>
      <c r="F43" s="46" t="n">
        <v>11</v>
      </c>
      <c r="G43" s="46" t="n">
        <v>12</v>
      </c>
      <c r="H43" s="48">
        <f>F43-G43</f>
        <v/>
      </c>
      <c r="I43" s="49" t="inlineStr">
        <is>
          <t>8-16 weeks = standard</t>
        </is>
      </c>
      <c r="J43" s="49" t="inlineStr">
        <is>
          <t>Raw material to shelf</t>
        </is>
      </c>
    </row>
    <row r="44">
      <c r="A44" s="44" t="inlineStr">
        <is>
          <t>OPERATIONS</t>
        </is>
      </c>
      <c r="B44" s="45" t="inlineStr">
        <is>
          <t>Atelier Utilization</t>
        </is>
      </c>
      <c r="C44" s="46" t="inlineStr">
        <is>
          <t>%</t>
        </is>
      </c>
      <c r="D44" s="50" t="n">
        <v>0.74</v>
      </c>
      <c r="E44" s="50" t="n">
        <v>0.78</v>
      </c>
      <c r="F44" s="50" t="n">
        <v>0.82</v>
      </c>
      <c r="G44" s="50" t="n">
        <v>0.82</v>
      </c>
      <c r="H44" s="48">
        <f>F44-G44</f>
        <v/>
      </c>
      <c r="I44" s="49" t="inlineStr">
        <is>
          <t>70-85% optimal</t>
        </is>
      </c>
      <c r="J44" s="49" t="inlineStr">
        <is>
          <t>Prevent overwork / burnout</t>
        </is>
      </c>
    </row>
    <row r="45">
      <c r="A45" s="44" t="inlineStr">
        <is>
          <t>OPERATIONS</t>
        </is>
      </c>
      <c r="B45" s="45" t="inlineStr">
        <is>
          <t>Bespoke / Personnalisation Revenue</t>
        </is>
      </c>
      <c r="C45" s="46" t="inlineStr">
        <is>
          <t>€ MM</t>
        </is>
      </c>
      <c r="D45" s="50" t="n">
        <v>1.2</v>
      </c>
      <c r="E45" s="50" t="n">
        <v>1.8</v>
      </c>
      <c r="F45" s="50" t="n">
        <v>2.6</v>
      </c>
      <c r="G45" s="50" t="n">
        <v>2.4</v>
      </c>
      <c r="H45" s="48">
        <f>F45-G45</f>
        <v/>
      </c>
      <c r="I45" s="49" t="inlineStr">
        <is>
          <t>Growing segment</t>
        </is>
      </c>
      <c r="J45" s="49" t="inlineStr">
        <is>
          <t>Made-to-order + monogram</t>
        </is>
      </c>
    </row>
    <row r="46" ht="17" customHeight="1">
      <c r="A46" s="4" t="inlineStr">
        <is>
          <t>◆  PEOPLE &amp; CRAFT</t>
        </is>
      </c>
    </row>
    <row r="47">
      <c r="A47" s="51" t="inlineStr">
        <is>
          <t>PEOPLE &amp; CRAFT</t>
        </is>
      </c>
      <c r="B47" s="52" t="inlineStr">
        <is>
          <t>Total FTE</t>
        </is>
      </c>
      <c r="C47" s="53" t="inlineStr">
        <is>
          <t>#</t>
        </is>
      </c>
      <c r="D47" s="54" t="n">
        <v>274</v>
      </c>
      <c r="E47" s="54" t="n">
        <v>293</v>
      </c>
      <c r="F47" s="54" t="n">
        <v>312</v>
      </c>
      <c r="G47" s="54" t="n">
        <v>310</v>
      </c>
      <c r="H47" s="55">
        <f>F47-G47</f>
        <v/>
      </c>
      <c r="I47" s="56" t="inlineStr"/>
      <c r="J47" s="56" t="inlineStr">
        <is>
          <t>Artisans + commercial + admin</t>
        </is>
      </c>
    </row>
    <row r="48">
      <c r="A48" s="51" t="inlineStr">
        <is>
          <t>PEOPLE &amp; CRAFT</t>
        </is>
      </c>
      <c r="B48" s="52" t="inlineStr">
        <is>
          <t>Artisan FTE</t>
        </is>
      </c>
      <c r="C48" s="53" t="inlineStr">
        <is>
          <t>#</t>
        </is>
      </c>
      <c r="D48" s="54" t="n">
        <v>228</v>
      </c>
      <c r="E48" s="54" t="n">
        <v>246</v>
      </c>
      <c r="F48" s="54" t="n">
        <v>264</v>
      </c>
      <c r="G48" s="54" t="n">
        <v>262</v>
      </c>
      <c r="H48" s="55">
        <f>F48-G48</f>
        <v/>
      </c>
      <c r="I48" s="56" t="inlineStr"/>
      <c r="J48" s="56" t="inlineStr">
        <is>
          <t>84.6% of workforce</t>
        </is>
      </c>
    </row>
    <row r="49">
      <c r="A49" s="51" t="inlineStr">
        <is>
          <t>PEOPLE &amp; CRAFT</t>
        </is>
      </c>
      <c r="B49" s="52" t="inlineStr">
        <is>
          <t>Revenue per Employee</t>
        </is>
      </c>
      <c r="C49" s="53" t="inlineStr">
        <is>
          <t>€ K</t>
        </is>
      </c>
      <c r="D49" s="53" t="n">
        <v>91.59999999999999</v>
      </c>
      <c r="E49" s="54" t="n">
        <v>103.1</v>
      </c>
      <c r="F49" s="54" t="n">
        <v>108.3</v>
      </c>
      <c r="G49" s="54" t="n">
        <v>106.5</v>
      </c>
      <c r="H49" s="55">
        <f>F49-G49</f>
        <v/>
      </c>
      <c r="I49" s="56" t="inlineStr">
        <is>
          <t>Luxury peers: €80-140K</t>
        </is>
      </c>
      <c r="J49" s="56" t="inlineStr"/>
    </row>
    <row r="50">
      <c r="A50" s="51" t="inlineStr">
        <is>
          <t>PEOPLE &amp; CRAFT</t>
        </is>
      </c>
      <c r="B50" s="52" t="inlineStr">
        <is>
          <t>Artisan Retention Rate</t>
        </is>
      </c>
      <c r="C50" s="53" t="inlineStr">
        <is>
          <t>%</t>
        </is>
      </c>
      <c r="D50" s="57" t="n">
        <v>0.971</v>
      </c>
      <c r="E50" s="57" t="n">
        <v>0.974</v>
      </c>
      <c r="F50" s="57" t="n">
        <v>0.973</v>
      </c>
      <c r="G50" s="57" t="n">
        <v>0.975</v>
      </c>
      <c r="H50" s="55">
        <f>F50-G50</f>
        <v/>
      </c>
      <c r="I50" s="56" t="inlineStr">
        <is>
          <t>&gt; 95% (critical)</t>
        </is>
      </c>
      <c r="J50" s="56" t="inlineStr">
        <is>
          <t>Loss = irreplaceable savoir-faire</t>
        </is>
      </c>
    </row>
    <row r="51">
      <c r="A51" s="51" t="inlineStr">
        <is>
          <t>PEOPLE &amp; CRAFT</t>
        </is>
      </c>
      <c r="B51" s="52" t="inlineStr">
        <is>
          <t>Avg. Artisan Tenure</t>
        </is>
      </c>
      <c r="C51" s="53" t="inlineStr">
        <is>
          <t>years</t>
        </is>
      </c>
      <c r="D51" s="53" t="n">
        <v>12.8</v>
      </c>
      <c r="E51" s="53" t="n">
        <v>13.4</v>
      </c>
      <c r="F51" s="53" t="n">
        <v>14.1</v>
      </c>
      <c r="G51" s="53" t="n">
        <v>13</v>
      </c>
      <c r="H51" s="55">
        <f>F51-G51</f>
        <v/>
      </c>
      <c r="I51" s="56" t="inlineStr">
        <is>
          <t>&gt; 10 years = excellence</t>
        </is>
      </c>
      <c r="J51" s="56" t="inlineStr"/>
    </row>
    <row r="52">
      <c r="A52" s="51" t="inlineStr">
        <is>
          <t>PEOPLE &amp; CRAFT</t>
        </is>
      </c>
      <c r="B52" s="52" t="inlineStr">
        <is>
          <t>Compagnon du Devoir / MOF on staff</t>
        </is>
      </c>
      <c r="C52" s="53" t="inlineStr">
        <is>
          <t>#</t>
        </is>
      </c>
      <c r="D52" s="53" t="n">
        <v>4</v>
      </c>
      <c r="E52" s="53" t="n">
        <v>5</v>
      </c>
      <c r="F52" s="53" t="n">
        <v>6</v>
      </c>
      <c r="G52" s="53" t="n">
        <v>5</v>
      </c>
      <c r="H52" s="55">
        <f>F52-G52</f>
        <v/>
      </c>
      <c r="I52" s="56" t="inlineStr">
        <is>
          <t>Prestige indicator</t>
        </is>
      </c>
      <c r="J52" s="56" t="inlineStr">
        <is>
          <t>Meilleur Ouvrier de France</t>
        </is>
      </c>
    </row>
    <row r="53">
      <c r="A53" s="51" t="inlineStr">
        <is>
          <t>PEOPLE &amp; CRAFT</t>
        </is>
      </c>
      <c r="B53" s="52" t="inlineStr">
        <is>
          <t>Apprentice/Trainee Intake</t>
        </is>
      </c>
      <c r="C53" s="53" t="inlineStr">
        <is>
          <t>#/yr</t>
        </is>
      </c>
      <c r="D53" s="53" t="n">
        <v>12</v>
      </c>
      <c r="E53" s="53" t="n">
        <v>14</v>
      </c>
      <c r="F53" s="53" t="n">
        <v>16</v>
      </c>
      <c r="G53" s="53" t="n">
        <v>15</v>
      </c>
      <c r="H53" s="55">
        <f>F53-G53</f>
        <v/>
      </c>
      <c r="I53" s="56" t="inlineStr">
        <is>
          <t>Pipeline for savoir-faire</t>
        </is>
      </c>
      <c r="J53" s="56" t="inlineStr">
        <is>
          <t>CFAI + École Boulle</t>
        </is>
      </c>
    </row>
    <row r="54">
      <c r="A54" s="51" t="inlineStr">
        <is>
          <t>PEOPLE &amp; CRAFT</t>
        </is>
      </c>
      <c r="B54" s="52" t="inlineStr">
        <is>
          <t>Employee Turnover (total)</t>
        </is>
      </c>
      <c r="C54" s="53" t="inlineStr">
        <is>
          <t>%</t>
        </is>
      </c>
      <c r="D54" s="57" t="n">
        <v>0.048</v>
      </c>
      <c r="E54" s="57" t="n">
        <v>0.042</v>
      </c>
      <c r="F54" s="57" t="n">
        <v>0.038</v>
      </c>
      <c r="G54" s="57" t="n">
        <v>0.04</v>
      </c>
      <c r="H54" s="55">
        <f>F54-G54</f>
        <v/>
      </c>
      <c r="I54" s="56" t="inlineStr">
        <is>
          <t>&lt; 5% — luxury craft</t>
        </is>
      </c>
      <c r="J54" s="56" t="inlineStr">
        <is>
          <t>Includes commercial staff</t>
        </is>
      </c>
    </row>
    <row r="55">
      <c r="A55" s="51" t="inlineStr">
        <is>
          <t>PEOPLE &amp; CRAFT</t>
        </is>
      </c>
      <c r="B55" s="52" t="inlineStr">
        <is>
          <t>Training Hours / Employee</t>
        </is>
      </c>
      <c r="C55" s="53" t="inlineStr">
        <is>
          <t>hrs/yr</t>
        </is>
      </c>
      <c r="D55" s="53" t="n">
        <v>68</v>
      </c>
      <c r="E55" s="53" t="n">
        <v>72</v>
      </c>
      <c r="F55" s="53" t="n">
        <v>78</v>
      </c>
      <c r="G55" s="53" t="n">
        <v>75</v>
      </c>
      <c r="H55" s="55">
        <f>F55-G55</f>
        <v/>
      </c>
      <c r="I55" s="56" t="inlineStr">
        <is>
          <t>&gt; 60 hrs luxury craft</t>
        </is>
      </c>
      <c r="J55" s="56" t="inlineStr">
        <is>
          <t>Includes technique + brand</t>
        </is>
      </c>
    </row>
    <row r="56">
      <c r="A56" s="51" t="inlineStr">
        <is>
          <t>PEOPLE &amp; CRAFT</t>
        </is>
      </c>
      <c r="B56" s="52" t="inlineStr">
        <is>
          <t>Gender Parity — Leadership</t>
        </is>
      </c>
      <c r="C56" s="53" t="inlineStr">
        <is>
          <t>%</t>
        </is>
      </c>
      <c r="D56" s="57" t="n">
        <v>0.52</v>
      </c>
      <c r="E56" s="57" t="n">
        <v>0.55</v>
      </c>
      <c r="F56" s="57" t="n">
        <v>0.58</v>
      </c>
      <c r="G56" s="57" t="n">
        <v>0.55</v>
      </c>
      <c r="H56" s="55">
        <f>F56-G56</f>
        <v/>
      </c>
      <c r="I56" s="56" t="inlineStr">
        <is>
          <t>&gt; 50% women in mgmt</t>
        </is>
      </c>
      <c r="J56" s="56" t="inlineStr"/>
    </row>
    <row r="57" ht="17" customHeight="1">
      <c r="A57" s="4" t="inlineStr">
        <is>
          <t>◆  BRAND</t>
        </is>
      </c>
    </row>
    <row r="58">
      <c r="A58" s="58" t="inlineStr">
        <is>
          <t>BRAND</t>
        </is>
      </c>
      <c r="B58" s="59" t="inlineStr">
        <is>
          <t>Brand Awareness (aided) — FR</t>
        </is>
      </c>
      <c r="C58" s="60" t="inlineStr">
        <is>
          <t>%</t>
        </is>
      </c>
      <c r="D58" s="61" t="n">
        <v>0.38</v>
      </c>
      <c r="E58" s="61" t="n">
        <v>0.44</v>
      </c>
      <c r="F58" s="61" t="n">
        <v>0.51</v>
      </c>
      <c r="G58" s="61" t="n">
        <v>0.5</v>
      </c>
      <c r="H58" s="62">
        <f>F58-G58</f>
        <v/>
      </c>
      <c r="I58" s="63" t="inlineStr">
        <is>
          <t>Target: &gt; 50% in FR</t>
        </is>
      </c>
      <c r="J58" s="63" t="inlineStr">
        <is>
          <t>Survey – Kantar Luxury</t>
        </is>
      </c>
    </row>
    <row r="59">
      <c r="A59" s="58" t="inlineStr">
        <is>
          <t>BRAND</t>
        </is>
      </c>
      <c r="B59" s="59" t="inlineStr">
        <is>
          <t>Brand Awareness (aided) — US</t>
        </is>
      </c>
      <c r="C59" s="60" t="inlineStr">
        <is>
          <t>%</t>
        </is>
      </c>
      <c r="D59" s="61" t="n">
        <v>0.14</v>
      </c>
      <c r="E59" s="61" t="n">
        <v>0.18</v>
      </c>
      <c r="F59" s="61" t="n">
        <v>0.22</v>
      </c>
      <c r="G59" s="61" t="n">
        <v>0.21</v>
      </c>
      <c r="H59" s="62">
        <f>F59-G59</f>
        <v/>
      </c>
      <c r="I59" s="63" t="inlineStr">
        <is>
          <t>Target: &gt; 20% in US</t>
        </is>
      </c>
      <c r="J59" s="63" t="inlineStr"/>
    </row>
    <row r="60">
      <c r="A60" s="58" t="inlineStr">
        <is>
          <t>BRAND</t>
        </is>
      </c>
      <c r="B60" s="59" t="inlineStr">
        <is>
          <t>Net Promoter Score (NPS)</t>
        </is>
      </c>
      <c r="C60" s="60" t="inlineStr">
        <is>
          <t>score</t>
        </is>
      </c>
      <c r="D60" s="60" t="n">
        <v>68</v>
      </c>
      <c r="E60" s="60" t="n">
        <v>72</v>
      </c>
      <c r="F60" s="60" t="n">
        <v>76</v>
      </c>
      <c r="G60" s="60" t="n">
        <v>74</v>
      </c>
      <c r="H60" s="62">
        <f>F60-G60</f>
        <v/>
      </c>
      <c r="I60" s="63" t="inlineStr">
        <is>
          <t>Luxury: 60-80 = excellent</t>
        </is>
      </c>
      <c r="J60" s="63" t="inlineStr">
        <is>
          <t>Post-purchase survey</t>
        </is>
      </c>
    </row>
    <row r="61">
      <c r="A61" s="58" t="inlineStr">
        <is>
          <t>BRAND</t>
        </is>
      </c>
      <c r="B61" s="59" t="inlineStr">
        <is>
          <t>PR / Editorial Coverage</t>
        </is>
      </c>
      <c r="C61" s="60" t="inlineStr">
        <is>
          <t>placements/yr</t>
        </is>
      </c>
      <c r="D61" s="64" t="n">
        <v>184</v>
      </c>
      <c r="E61" s="64" t="n">
        <v>212</v>
      </c>
      <c r="F61" s="64" t="n">
        <v>248</v>
      </c>
      <c r="G61" s="64" t="n">
        <v>230</v>
      </c>
      <c r="H61" s="62">
        <f>F61-G61</f>
        <v/>
      </c>
      <c r="I61" s="63" t="inlineStr">
        <is>
          <t>Tier 1 global media</t>
        </is>
      </c>
      <c r="J61" s="63" t="inlineStr">
        <is>
          <t>Vogue, WSJ, Nikkei, Arab News</t>
        </is>
      </c>
    </row>
    <row r="62">
      <c r="A62" s="58" t="inlineStr">
        <is>
          <t>BRAND</t>
        </is>
      </c>
      <c r="B62" s="59" t="inlineStr">
        <is>
          <t>Social Media Followers (total)</t>
        </is>
      </c>
      <c r="C62" s="60" t="inlineStr">
        <is>
          <t>MM</t>
        </is>
      </c>
      <c r="D62" s="61" t="n">
        <v>0.9399999999999999</v>
      </c>
      <c r="E62" s="61" t="n">
        <v>1.38</v>
      </c>
      <c r="F62" s="61" t="n">
        <v>1.92</v>
      </c>
      <c r="G62" s="61" t="n">
        <v>1.8</v>
      </c>
      <c r="H62" s="62">
        <f>F62-G62</f>
        <v/>
      </c>
      <c r="I62" s="63" t="inlineStr">
        <is>
          <t>1M+ = strong indie maison</t>
        </is>
      </c>
      <c r="J62" s="63" t="inlineStr">
        <is>
          <t>IG + Weibo + Pinterest</t>
        </is>
      </c>
    </row>
    <row r="63">
      <c r="A63" s="58" t="inlineStr">
        <is>
          <t>BRAND</t>
        </is>
      </c>
      <c r="B63" s="59" t="inlineStr">
        <is>
          <t>Marketing Spend / Revenue</t>
        </is>
      </c>
      <c r="C63" s="60" t="inlineStr">
        <is>
          <t>%</t>
        </is>
      </c>
      <c r="D63" s="61" t="n">
        <v>0.068</v>
      </c>
      <c r="E63" s="61" t="n">
        <v>0.07099999999999999</v>
      </c>
      <c r="F63" s="61" t="n">
        <v>0.075</v>
      </c>
      <c r="G63" s="61" t="n">
        <v>0.073</v>
      </c>
      <c r="H63" s="62">
        <f>F63-G63</f>
        <v/>
      </c>
      <c r="I63" s="63" t="inlineStr">
        <is>
          <t>Luxury: 6-10%</t>
        </is>
      </c>
      <c r="J63" s="63" t="inlineStr">
        <is>
          <t>Excl. boutique costs</t>
        </is>
      </c>
    </row>
    <row r="64">
      <c r="A64" s="58" t="inlineStr">
        <is>
          <t>BRAND</t>
        </is>
      </c>
      <c r="B64" s="59" t="inlineStr">
        <is>
          <t>Influencer ROI</t>
        </is>
      </c>
      <c r="C64" s="60" t="inlineStr">
        <is>
          <t>x</t>
        </is>
      </c>
      <c r="D64" s="61" t="n">
        <v>2.8</v>
      </c>
      <c r="E64" s="61" t="n">
        <v>3.4</v>
      </c>
      <c r="F64" s="61" t="n">
        <v>4.1</v>
      </c>
      <c r="G64" s="61" t="n">
        <v>3.8</v>
      </c>
      <c r="H64" s="62">
        <f>F64-G64</f>
        <v/>
      </c>
      <c r="I64" s="63" t="inlineStr">
        <is>
          <t>&gt; 3x revenue multiple</t>
        </is>
      </c>
      <c r="J64" s="63" t="inlineStr">
        <is>
          <t>Trackable campaign revenue</t>
        </is>
      </c>
    </row>
    <row r="65" ht="17" customHeight="1">
      <c r="A65" s="4" t="inlineStr">
        <is>
          <t>◆  ESG</t>
        </is>
      </c>
    </row>
    <row r="66">
      <c r="A66" s="65" t="inlineStr">
        <is>
          <t>ESG</t>
        </is>
      </c>
      <c r="B66" s="66" t="inlineStr">
        <is>
          <t>Scope 1+2 CO₂ Emissions</t>
        </is>
      </c>
      <c r="C66" s="67" t="inlineStr">
        <is>
          <t>tCO2e</t>
        </is>
      </c>
      <c r="D66" s="68" t="n">
        <v>412</v>
      </c>
      <c r="E66" s="68" t="n">
        <v>381</v>
      </c>
      <c r="F66" s="68" t="n">
        <v>348</v>
      </c>
      <c r="G66" s="68" t="n">
        <v>360</v>
      </c>
      <c r="H66" s="69">
        <f>F66-G66</f>
        <v/>
      </c>
      <c r="I66" s="70" t="inlineStr">
        <is>
          <t>Net Zero 2035 target</t>
        </is>
      </c>
      <c r="J66" s="70" t="inlineStr">
        <is>
          <t>Atelier + boutique energy</t>
        </is>
      </c>
    </row>
    <row r="67">
      <c r="A67" s="65" t="inlineStr">
        <is>
          <t>ESG</t>
        </is>
      </c>
      <c r="B67" s="66" t="inlineStr">
        <is>
          <t>Renewable Energy (ateliers)</t>
        </is>
      </c>
      <c r="C67" s="67" t="inlineStr">
        <is>
          <t>%</t>
        </is>
      </c>
      <c r="D67" s="71" t="n">
        <v>0.44</v>
      </c>
      <c r="E67" s="71" t="n">
        <v>0.58</v>
      </c>
      <c r="F67" s="71" t="n">
        <v>0.71</v>
      </c>
      <c r="G67" s="71" t="n">
        <v>0.68</v>
      </c>
      <c r="H67" s="69">
        <f>F67-G67</f>
        <v/>
      </c>
      <c r="I67" s="70" t="inlineStr">
        <is>
          <t>&gt; 70% by 2025</t>
        </is>
      </c>
      <c r="J67" s="70" t="inlineStr">
        <is>
          <t>Green electricity contract</t>
        </is>
      </c>
    </row>
    <row r="68">
      <c r="A68" s="65" t="inlineStr">
        <is>
          <t>ESG</t>
        </is>
      </c>
      <c r="B68" s="66" t="inlineStr">
        <is>
          <t>Leather Traceability (LWG Gold)</t>
        </is>
      </c>
      <c r="C68" s="67" t="inlineStr">
        <is>
          <t>%</t>
        </is>
      </c>
      <c r="D68" s="71" t="n">
        <v>0.72</v>
      </c>
      <c r="E68" s="71" t="n">
        <v>0.8100000000000001</v>
      </c>
      <c r="F68" s="71" t="n">
        <v>0.9</v>
      </c>
      <c r="G68" s="71" t="n">
        <v>0.88</v>
      </c>
      <c r="H68" s="69">
        <f>F68-G68</f>
        <v/>
      </c>
      <c r="I68" s="70" t="inlineStr">
        <is>
          <t>100% target 2026</t>
        </is>
      </c>
      <c r="J68" s="70" t="inlineStr">
        <is>
          <t>Leather Working Group</t>
        </is>
      </c>
    </row>
    <row r="69">
      <c r="A69" s="65" t="inlineStr">
        <is>
          <t>ESG</t>
        </is>
      </c>
      <c r="B69" s="66" t="inlineStr">
        <is>
          <t>Recyclable / Eco Packaging</t>
        </is>
      </c>
      <c r="C69" s="67" t="inlineStr">
        <is>
          <t>%</t>
        </is>
      </c>
      <c r="D69" s="71" t="n">
        <v>0.55</v>
      </c>
      <c r="E69" s="71" t="n">
        <v>0.68</v>
      </c>
      <c r="F69" s="71" t="n">
        <v>0.79</v>
      </c>
      <c r="G69" s="71" t="n">
        <v>0.77</v>
      </c>
      <c r="H69" s="69">
        <f>F69-G69</f>
        <v/>
      </c>
      <c r="I69" s="70" t="inlineStr">
        <is>
          <t>&gt; 75% by 2025</t>
        </is>
      </c>
      <c r="J69" s="70" t="inlineStr">
        <is>
          <t>Boxes, bags, tissue</t>
        </is>
      </c>
    </row>
    <row r="70">
      <c r="A70" s="65" t="inlineStr">
        <is>
          <t>ESG</t>
        </is>
      </c>
      <c r="B70" s="66" t="inlineStr">
        <is>
          <t>Local/French Sourcing (leather)</t>
        </is>
      </c>
      <c r="C70" s="67" t="inlineStr">
        <is>
          <t>%</t>
        </is>
      </c>
      <c r="D70" s="71" t="n">
        <v>0.68</v>
      </c>
      <c r="E70" s="71" t="n">
        <v>0.72</v>
      </c>
      <c r="F70" s="71" t="n">
        <v>0.77</v>
      </c>
      <c r="G70" s="71" t="n">
        <v>0.75</v>
      </c>
      <c r="H70" s="69">
        <f>F70-G70</f>
        <v/>
      </c>
      <c r="I70" s="70" t="inlineStr">
        <is>
          <t>&gt; 75%</t>
        </is>
      </c>
      <c r="J70" s="70" t="inlineStr">
        <is>
          <t>French tanneries priority</t>
        </is>
      </c>
    </row>
    <row r="71">
      <c r="A71" s="65" t="inlineStr">
        <is>
          <t>ESG</t>
        </is>
      </c>
      <c r="B71" s="66" t="inlineStr">
        <is>
          <t>EcoVadis Score</t>
        </is>
      </c>
      <c r="C71" s="67" t="inlineStr">
        <is>
          <t>score/100</t>
        </is>
      </c>
      <c r="D71" s="67" t="n">
        <v>58</v>
      </c>
      <c r="E71" s="67" t="n">
        <v>65</v>
      </c>
      <c r="F71" s="67" t="n">
        <v>71</v>
      </c>
      <c r="G71" s="67" t="n">
        <v>69</v>
      </c>
      <c r="H71" s="69">
        <f>F71-G71</f>
        <v/>
      </c>
      <c r="I71" s="70" t="inlineStr">
        <is>
          <t>&gt; 70 = Gold</t>
        </is>
      </c>
      <c r="J71" s="70" t="inlineStr">
        <is>
          <t>Supply chain sustainability</t>
        </is>
      </c>
    </row>
    <row r="72">
      <c r="A72" s="65" t="inlineStr">
        <is>
          <t>ESG</t>
        </is>
      </c>
      <c r="B72" s="66" t="inlineStr">
        <is>
          <t>1% for the Planet Contribution</t>
        </is>
      </c>
      <c r="C72" s="67" t="inlineStr">
        <is>
          <t>€ K</t>
        </is>
      </c>
      <c r="D72" s="68" t="n">
        <v>251</v>
      </c>
      <c r="E72" s="68" t="n">
        <v>302</v>
      </c>
      <c r="F72" s="68" t="n">
        <v>338</v>
      </c>
      <c r="G72" s="68" t="n">
        <v>330</v>
      </c>
      <c r="H72" s="69">
        <f>F72-G72</f>
        <v/>
      </c>
      <c r="I72" s="70" t="inlineStr">
        <is>
          <t>1% of Revenue</t>
        </is>
      </c>
      <c r="J72" s="70" t="inlineStr">
        <is>
          <t>Environmental NGO donations</t>
        </is>
      </c>
    </row>
    <row r="73" ht="17" customHeight="1">
      <c r="A73" s="4" t="inlineStr">
        <is>
          <t>◆  COMPLIANCE</t>
        </is>
      </c>
    </row>
    <row r="74">
      <c r="A74" s="72" t="inlineStr">
        <is>
          <t>COMPLIANCE</t>
        </is>
      </c>
      <c r="B74" s="73" t="inlineStr">
        <is>
          <t>TRACFIN Declarations</t>
        </is>
      </c>
      <c r="C74" s="74" t="inlineStr">
        <is>
          <t>#/yr</t>
        </is>
      </c>
      <c r="D74" s="74" t="n">
        <v>3</v>
      </c>
      <c r="E74" s="74" t="n">
        <v>2</v>
      </c>
      <c r="F74" s="74" t="n">
        <v>1</v>
      </c>
      <c r="G74" s="74" t="n">
        <v>0</v>
      </c>
      <c r="H74" s="75">
        <f>F74-G74</f>
        <v/>
      </c>
      <c r="I74" s="76" t="inlineStr">
        <is>
          <t>Minimize = best practice</t>
        </is>
      </c>
      <c r="J74" s="76" t="inlineStr">
        <is>
          <t>AML luxury reporting</t>
        </is>
      </c>
    </row>
    <row r="75">
      <c r="A75" s="72" t="inlineStr">
        <is>
          <t>COMPLIANCE</t>
        </is>
      </c>
      <c r="B75" s="73" t="inlineStr">
        <is>
          <t>RGPD Audit (DPA)</t>
        </is>
      </c>
      <c r="C75" s="74" t="inlineStr">
        <is>
          <t>passed</t>
        </is>
      </c>
      <c r="D75" s="74" t="n">
        <v>1</v>
      </c>
      <c r="E75" s="74" t="n">
        <v>1</v>
      </c>
      <c r="F75" s="74" t="n">
        <v>1</v>
      </c>
      <c r="G75" s="74" t="n">
        <v>1</v>
      </c>
      <c r="H75" s="75">
        <f>F75-G75</f>
        <v/>
      </c>
      <c r="I75" s="76" t="inlineStr">
        <is>
          <t>Annual pass required</t>
        </is>
      </c>
      <c r="J75" s="76" t="inlineStr">
        <is>
          <t>Data protection compliance</t>
        </is>
      </c>
    </row>
    <row r="76">
      <c r="A76" s="72" t="inlineStr">
        <is>
          <t>COMPLIANCE</t>
        </is>
      </c>
      <c r="B76" s="73" t="inlineStr">
        <is>
          <t>Counterfeit Seizures Supported</t>
        </is>
      </c>
      <c r="C76" s="74" t="inlineStr">
        <is>
          <t>#</t>
        </is>
      </c>
      <c r="D76" s="74" t="n">
        <v>18</v>
      </c>
      <c r="E76" s="74" t="n">
        <v>24</v>
      </c>
      <c r="F76" s="74" t="n">
        <v>31</v>
      </c>
      <c r="G76" s="74" t="n">
        <v>25</v>
      </c>
      <c r="H76" s="75">
        <f>F76-G76</f>
        <v/>
      </c>
      <c r="I76" s="76" t="inlineStr">
        <is>
          <t>Active enforcement</t>
        </is>
      </c>
      <c r="J76" s="76" t="inlineStr">
        <is>
          <t>EUIPO + customs actions</t>
        </is>
      </c>
    </row>
    <row r="77">
      <c r="A77" s="72" t="inlineStr">
        <is>
          <t>COMPLIANCE</t>
        </is>
      </c>
      <c r="B77" s="73" t="inlineStr">
        <is>
          <t>Export Compliance (AEO-F)</t>
        </is>
      </c>
      <c r="C77" s="74" t="inlineStr">
        <is>
          <t>score</t>
        </is>
      </c>
      <c r="D77" s="74" t="inlineStr">
        <is>
          <t>Excellent</t>
        </is>
      </c>
      <c r="E77" s="74" t="inlineStr">
        <is>
          <t>Excellent</t>
        </is>
      </c>
      <c r="F77" s="74" t="inlineStr">
        <is>
          <t>Excellent</t>
        </is>
      </c>
      <c r="G77" s="74" t="inlineStr">
        <is>
          <t>Excellent</t>
        </is>
      </c>
      <c r="H77" s="74" t="n"/>
      <c r="I77" s="76" t="inlineStr">
        <is>
          <t>AEO-F status maintained</t>
        </is>
      </c>
      <c r="J77" s="76" t="inlineStr">
        <is>
          <t>Fast-track customs clearance</t>
        </is>
      </c>
    </row>
    <row r="78">
      <c r="A78" s="72" t="inlineStr">
        <is>
          <t>COMPLIANCE</t>
        </is>
      </c>
      <c r="B78" s="73" t="inlineStr">
        <is>
          <t>Labour Law Violations</t>
        </is>
      </c>
      <c r="C78" s="74" t="inlineStr">
        <is>
          <t>#</t>
        </is>
      </c>
      <c r="D78" s="74" t="n">
        <v>0</v>
      </c>
      <c r="E78" s="74" t="n">
        <v>0</v>
      </c>
      <c r="F78" s="74" t="n">
        <v>0</v>
      </c>
      <c r="G78" s="74" t="n">
        <v>0</v>
      </c>
      <c r="H78" s="75">
        <f>F78-G78</f>
        <v/>
      </c>
      <c r="I78" s="76" t="inlineStr">
        <is>
          <t>Zero tolerance</t>
        </is>
      </c>
      <c r="J78" s="76" t="inlineStr">
        <is>
          <t>DIRECCTE inspections clean</t>
        </is>
      </c>
    </row>
    <row r="79">
      <c r="A79" s="72" t="inlineStr">
        <is>
          <t>COMPLIANCE</t>
        </is>
      </c>
      <c r="B79" s="73" t="inlineStr">
        <is>
          <t>IP Trademark Disputes Won</t>
        </is>
      </c>
      <c r="C79" s="74" t="inlineStr">
        <is>
          <t>#</t>
        </is>
      </c>
      <c r="D79" s="74" t="n">
        <v>2</v>
      </c>
      <c r="E79" s="74" t="n">
        <v>3</v>
      </c>
      <c r="F79" s="74" t="n">
        <v>2</v>
      </c>
      <c r="G79" s="74" t="n"/>
      <c r="H79" s="74" t="n"/>
      <c r="I79" s="76" t="inlineStr"/>
      <c r="J79" s="76" t="inlineStr">
        <is>
          <t>Enforcement of brand IP</t>
        </is>
      </c>
    </row>
  </sheetData>
  <mergeCells count="9">
    <mergeCell ref="A1:J1"/>
    <mergeCell ref="A37:J37"/>
    <mergeCell ref="A5:J5"/>
    <mergeCell ref="A46:J46"/>
    <mergeCell ref="A21:J21"/>
    <mergeCell ref="A65:J65"/>
    <mergeCell ref="A57:J57"/>
    <mergeCell ref="A73:J73"/>
    <mergeCell ref="A2:J2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47"/>
  <sheetViews>
    <sheetView showGridLines="0" workbookViewId="0">
      <pane xSplit="3" ySplit="4" topLeftCell="D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6" customWidth="1" min="2" max="2"/>
    <col width="30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4" customWidth="1" min="9" max="9"/>
  </cols>
  <sheetData>
    <row r="1" ht="28" customHeight="1">
      <c r="A1" s="9" t="inlineStr">
        <is>
          <t>MAISON BEAUMONT — 5-Year Financial Model (2023–2028E)</t>
        </is>
      </c>
    </row>
    <row r="2" ht="28" customHeight="1">
      <c r="A2" s="3" t="inlineStr">
        <is>
          <t>€ Millions | FY End: December 31 | Auditor: EY Paris | IFRS Basis</t>
        </is>
      </c>
    </row>
    <row r="4" ht="22" customHeight="1">
      <c r="B4" s="77" t="inlineStr">
        <is>
          <t>Category</t>
        </is>
      </c>
      <c r="C4" s="77" t="inlineStr">
        <is>
          <t>Line Item</t>
        </is>
      </c>
      <c r="D4" s="77" t="inlineStr">
        <is>
          <t>2023A</t>
        </is>
      </c>
      <c r="E4" s="77" t="inlineStr">
        <is>
          <t>2024A</t>
        </is>
      </c>
      <c r="F4" s="77" t="inlineStr">
        <is>
          <t>2025E</t>
        </is>
      </c>
      <c r="G4" s="77" t="inlineStr">
        <is>
          <t>2026E</t>
        </is>
      </c>
      <c r="H4" s="77" t="inlineStr">
        <is>
          <t>2027E</t>
        </is>
      </c>
      <c r="I4" s="77" t="inlineStr">
        <is>
          <t>2028E</t>
        </is>
      </c>
    </row>
    <row r="6" ht="20" customHeight="1">
      <c r="B6" s="3" t="inlineStr">
        <is>
          <t>KEY ASSUMPTIONS (Blue = input; all formulas reference these cells)</t>
        </is>
      </c>
    </row>
    <row r="7">
      <c r="C7" s="78" t="inlineStr">
        <is>
          <t>Revenue Growth</t>
        </is>
      </c>
      <c r="D7" s="79" t="n">
        <v>0.204</v>
      </c>
      <c r="E7" s="79" t="n">
        <v>0.16</v>
      </c>
      <c r="F7" s="79" t="n">
        <v>0.15</v>
      </c>
      <c r="G7" s="79" t="n">
        <v>0.14</v>
      </c>
      <c r="H7" s="79" t="n">
        <v>0.13</v>
      </c>
    </row>
    <row r="8">
      <c r="C8" s="78" t="inlineStr">
        <is>
          <t>Gross Margin</t>
        </is>
      </c>
      <c r="D8" s="79" t="n">
        <v>0.65</v>
      </c>
      <c r="E8" s="79" t="n">
        <v>0.656</v>
      </c>
      <c r="F8" s="79" t="n">
        <v>0.663</v>
      </c>
      <c r="G8" s="79" t="n">
        <v>0.67</v>
      </c>
      <c r="H8" s="79" t="n">
        <v>0.675</v>
      </c>
    </row>
    <row r="9">
      <c r="C9" s="78" t="inlineStr">
        <is>
          <t>SG&amp;A % Revenue</t>
        </is>
      </c>
      <c r="D9" s="79" t="n">
        <v>0.435</v>
      </c>
      <c r="E9" s="79" t="n">
        <v>0.42</v>
      </c>
      <c r="F9" s="79" t="n">
        <v>0.415</v>
      </c>
      <c r="G9" s="79" t="n">
        <v>0.41</v>
      </c>
      <c r="H9" s="79" t="n">
        <v>0.405</v>
      </c>
    </row>
    <row r="10">
      <c r="C10" s="78" t="inlineStr">
        <is>
          <t>D&amp;A (€ MM)</t>
        </is>
      </c>
      <c r="D10" s="79" t="n">
        <v>1.4</v>
      </c>
      <c r="E10" s="79" t="n">
        <v>1.6</v>
      </c>
      <c r="F10" s="79" t="n">
        <v>1.7</v>
      </c>
      <c r="G10" s="79" t="n">
        <v>1.9</v>
      </c>
      <c r="H10" s="80" t="n">
        <v>2.1</v>
      </c>
    </row>
    <row r="11">
      <c r="C11" s="78" t="inlineStr">
        <is>
          <t>Tax Rate (IS)</t>
        </is>
      </c>
      <c r="D11" s="79" t="n">
        <v>0.25</v>
      </c>
      <c r="E11" s="79" t="n">
        <v>0.25</v>
      </c>
      <c r="F11" s="79" t="n">
        <v>0.25</v>
      </c>
      <c r="G11" s="79" t="n">
        <v>0.25</v>
      </c>
      <c r="H11" s="79" t="n">
        <v>0.25</v>
      </c>
    </row>
    <row r="12">
      <c r="C12" s="78" t="inlineStr">
        <is>
          <t>CAPEX (€ MM)</t>
        </is>
      </c>
      <c r="D12" s="79" t="n">
        <v>1.8</v>
      </c>
      <c r="E12" s="80" t="n">
        <v>3.2</v>
      </c>
      <c r="F12" s="80" t="n">
        <v>2.6</v>
      </c>
      <c r="G12" s="80" t="n">
        <v>2.8</v>
      </c>
      <c r="H12" s="80" t="n">
        <v>3.2</v>
      </c>
    </row>
    <row r="13">
      <c r="C13" s="78" t="inlineStr">
        <is>
          <t>Interest Rate on Debt</t>
        </is>
      </c>
      <c r="D13" s="79" t="n">
        <v>0.042</v>
      </c>
      <c r="E13" s="79" t="n">
        <v>0.04</v>
      </c>
      <c r="F13" s="79" t="n">
        <v>0.038</v>
      </c>
      <c r="G13" s="79" t="n">
        <v>0.036</v>
      </c>
      <c r="H13" s="79" t="n">
        <v>0.034</v>
      </c>
    </row>
    <row r="14">
      <c r="C14" s="78" t="inlineStr">
        <is>
          <t>FX Rate EUR/USD</t>
        </is>
      </c>
      <c r="D14" s="79" t="n">
        <v>1.082</v>
      </c>
      <c r="E14" s="79" t="n">
        <v>1.089</v>
      </c>
      <c r="F14" s="79" t="n">
        <v>1.095</v>
      </c>
      <c r="G14" s="79" t="n">
        <v>1.098</v>
      </c>
      <c r="H14" s="79" t="n">
        <v>1.1</v>
      </c>
    </row>
    <row r="17" ht="20" customHeight="1">
      <c r="B17" s="3" t="inlineStr">
        <is>
          <t>INCOME STATEMENT (€ MM) — IFRS</t>
        </is>
      </c>
    </row>
    <row r="18">
      <c r="B18" s="81" t="inlineStr">
        <is>
          <t>Revenue</t>
        </is>
      </c>
      <c r="C18" s="82" t="inlineStr">
        <is>
          <t>Revenue</t>
        </is>
      </c>
      <c r="D18" s="83" t="n">
        <v>25.1</v>
      </c>
      <c r="E18" s="84">
        <f>D18*(1+D7)</f>
        <v/>
      </c>
      <c r="F18" s="84">
        <f>E18*(1+E7)</f>
        <v/>
      </c>
      <c r="G18" s="84">
        <f>F18*(1+F7)</f>
        <v/>
      </c>
      <c r="H18" s="84">
        <f>G18*(1+G7)</f>
        <v/>
      </c>
    </row>
    <row r="19">
      <c r="B19" s="81" t="inlineStr">
        <is>
          <t>Revenue</t>
        </is>
      </c>
      <c r="C19" s="26" t="inlineStr">
        <is>
          <t>YoY Growth %</t>
        </is>
      </c>
      <c r="D19" s="85" t="n"/>
      <c r="E19" s="85" t="n"/>
      <c r="F19" s="85">
        <f>(E18-D18)/D18</f>
        <v/>
      </c>
      <c r="G19" s="85">
        <f>(F18-E18)/E18</f>
        <v/>
      </c>
      <c r="H19" s="85">
        <f>(G18-F18)/F18</f>
        <v/>
      </c>
    </row>
    <row r="20">
      <c r="B20" s="81" t="inlineStr">
        <is>
          <t>Gross Profit</t>
        </is>
      </c>
      <c r="C20" s="26" t="inlineStr">
        <is>
          <t>COGS</t>
        </is>
      </c>
      <c r="D20" s="86">
        <f>(1-D8)*D18</f>
        <v/>
      </c>
      <c r="E20" s="86">
        <f>(1-E8)*E18</f>
        <v/>
      </c>
      <c r="F20" s="86">
        <f>(1-F8)*F18</f>
        <v/>
      </c>
      <c r="G20" s="86">
        <f>(1-G8)*G18</f>
        <v/>
      </c>
      <c r="H20" s="86">
        <f>(1-H8)*H18</f>
        <v/>
      </c>
    </row>
    <row r="21">
      <c r="B21" s="81" t="inlineStr">
        <is>
          <t>Gross Profit</t>
        </is>
      </c>
      <c r="C21" s="82" t="inlineStr">
        <is>
          <t>Gross Profit</t>
        </is>
      </c>
      <c r="D21" s="84">
        <f>D8*D18</f>
        <v/>
      </c>
      <c r="E21" s="84">
        <f>E8*E18</f>
        <v/>
      </c>
      <c r="F21" s="84">
        <f>F8*F18</f>
        <v/>
      </c>
      <c r="G21" s="84">
        <f>G8*G18</f>
        <v/>
      </c>
      <c r="H21" s="84">
        <f>H8*H18</f>
        <v/>
      </c>
    </row>
    <row r="22">
      <c r="B22" s="81" t="inlineStr">
        <is>
          <t>Gross Profit</t>
        </is>
      </c>
      <c r="C22" s="26" t="inlineStr">
        <is>
          <t>Gross Margin %</t>
        </is>
      </c>
      <c r="D22" s="87">
        <f>D21/D18</f>
        <v/>
      </c>
      <c r="E22" s="87">
        <f>E21/E18</f>
        <v/>
      </c>
      <c r="F22" s="87">
        <f>F21/F18</f>
        <v/>
      </c>
      <c r="G22" s="87">
        <f>G21/G18</f>
        <v/>
      </c>
      <c r="H22" s="87">
        <f>H21/H18</f>
        <v/>
      </c>
    </row>
    <row r="23">
      <c r="B23" s="81" t="inlineStr">
        <is>
          <t>OpEx</t>
        </is>
      </c>
      <c r="C23" s="26" t="inlineStr">
        <is>
          <t>SG&amp;A</t>
        </is>
      </c>
      <c r="D23" s="88">
        <f>D9*D18</f>
        <v/>
      </c>
      <c r="E23" s="88">
        <f>E9*E18</f>
        <v/>
      </c>
      <c r="F23" s="88">
        <f>F9*F18</f>
        <v/>
      </c>
      <c r="G23" s="88">
        <f>G9*G18</f>
        <v/>
      </c>
      <c r="H23" s="88">
        <f>H9*H18</f>
        <v/>
      </c>
    </row>
    <row r="24">
      <c r="B24" s="81" t="inlineStr">
        <is>
          <t>EBITDA</t>
        </is>
      </c>
      <c r="C24" s="82" t="inlineStr">
        <is>
          <t>EBITDA</t>
        </is>
      </c>
      <c r="D24" s="84">
        <f>D21-D23</f>
        <v/>
      </c>
      <c r="E24" s="84">
        <f>E21-E23</f>
        <v/>
      </c>
      <c r="F24" s="84">
        <f>F21-F23</f>
        <v/>
      </c>
      <c r="G24" s="84">
        <f>G21-G23</f>
        <v/>
      </c>
      <c r="H24" s="84">
        <f>H21-H23</f>
        <v/>
      </c>
    </row>
    <row r="25">
      <c r="B25" s="81" t="inlineStr">
        <is>
          <t>EBITDA</t>
        </is>
      </c>
      <c r="C25" s="26" t="inlineStr">
        <is>
          <t>EBITDA Margin %</t>
        </is>
      </c>
      <c r="D25" s="85">
        <f>D24/D18</f>
        <v/>
      </c>
      <c r="E25" s="85">
        <f>E24/E18</f>
        <v/>
      </c>
      <c r="F25" s="85">
        <f>F24/F18</f>
        <v/>
      </c>
      <c r="G25" s="85">
        <f>G24/G18</f>
        <v/>
      </c>
      <c r="H25" s="85">
        <f>H24/H18</f>
        <v/>
      </c>
    </row>
    <row r="26">
      <c r="B26" s="81" t="inlineStr">
        <is>
          <t>EBIT</t>
        </is>
      </c>
      <c r="C26" s="26" t="inlineStr">
        <is>
          <t>D&amp;A</t>
        </is>
      </c>
      <c r="D26" s="86">
        <f>D10</f>
        <v/>
      </c>
      <c r="E26" s="86">
        <f>E10</f>
        <v/>
      </c>
      <c r="F26" s="86">
        <f>F10</f>
        <v/>
      </c>
      <c r="G26" s="86">
        <f>G10</f>
        <v/>
      </c>
      <c r="H26" s="86">
        <f>H10</f>
        <v/>
      </c>
    </row>
    <row r="27">
      <c r="B27" s="81" t="inlineStr">
        <is>
          <t>EBIT</t>
        </is>
      </c>
      <c r="C27" s="82" t="inlineStr">
        <is>
          <t>EBIT</t>
        </is>
      </c>
      <c r="D27" s="84">
        <f>D24-D26</f>
        <v/>
      </c>
      <c r="E27" s="84">
        <f>E24-E26</f>
        <v/>
      </c>
      <c r="F27" s="84">
        <f>F24-F26</f>
        <v/>
      </c>
      <c r="G27" s="84">
        <f>G24-G26</f>
        <v/>
      </c>
      <c r="H27" s="84">
        <f>H24-H26</f>
        <v/>
      </c>
    </row>
    <row r="28">
      <c r="B28" s="81" t="inlineStr">
        <is>
          <t>EBT</t>
        </is>
      </c>
      <c r="C28" s="26" t="inlineStr">
        <is>
          <t>Interest Expense</t>
        </is>
      </c>
      <c r="D28" s="86">
        <f>D13*8.2</f>
        <v/>
      </c>
      <c r="E28" s="86">
        <f>E13*7.4</f>
        <v/>
      </c>
      <c r="F28" s="86">
        <f>F13*6.5</f>
        <v/>
      </c>
      <c r="G28" s="86">
        <f>G13*5.8</f>
        <v/>
      </c>
      <c r="H28" s="86">
        <f>H13*5.1</f>
        <v/>
      </c>
    </row>
    <row r="29">
      <c r="B29" s="81" t="inlineStr">
        <is>
          <t>EBT</t>
        </is>
      </c>
      <c r="C29" s="26" t="inlineStr">
        <is>
          <t>EBT</t>
        </is>
      </c>
      <c r="D29" s="88">
        <f>D27-D28</f>
        <v/>
      </c>
      <c r="E29" s="88">
        <f>E27-E28</f>
        <v/>
      </c>
      <c r="F29" s="88">
        <f>F27-F28</f>
        <v/>
      </c>
      <c r="G29" s="88">
        <f>G27-G28</f>
        <v/>
      </c>
      <c r="H29" s="88">
        <f>H27-H28</f>
        <v/>
      </c>
    </row>
    <row r="30">
      <c r="B30" s="81" t="inlineStr">
        <is>
          <t>EBT</t>
        </is>
      </c>
      <c r="C30" s="26" t="inlineStr">
        <is>
          <t>Income Tax (IS 25%)</t>
        </is>
      </c>
      <c r="D30" s="87">
        <f>D11*D29</f>
        <v/>
      </c>
      <c r="E30" s="87">
        <f>E11*E29</f>
        <v/>
      </c>
      <c r="F30" s="87">
        <f>F11*F29</f>
        <v/>
      </c>
      <c r="G30" s="87">
        <f>G11*G29</f>
        <v/>
      </c>
      <c r="H30" s="87">
        <f>H11*H29</f>
        <v/>
      </c>
    </row>
    <row r="31">
      <c r="B31" s="81" t="inlineStr">
        <is>
          <t>EBT</t>
        </is>
      </c>
      <c r="C31" s="82" t="inlineStr">
        <is>
          <t>Net Income</t>
        </is>
      </c>
      <c r="D31" s="84">
        <f>D29-D30</f>
        <v/>
      </c>
      <c r="E31" s="84">
        <f>E29-E30</f>
        <v/>
      </c>
      <c r="F31" s="84">
        <f>F29-F30</f>
        <v/>
      </c>
      <c r="G31" s="84">
        <f>G29-G30</f>
        <v/>
      </c>
      <c r="H31" s="84">
        <f>H29-H30</f>
        <v/>
      </c>
    </row>
    <row r="32">
      <c r="B32" s="81" t="inlineStr">
        <is>
          <t>EBT</t>
        </is>
      </c>
      <c r="C32" s="26" t="inlineStr">
        <is>
          <t>Net Margin %</t>
        </is>
      </c>
      <c r="D32" s="87">
        <f>D31/D18</f>
        <v/>
      </c>
      <c r="E32" s="87">
        <f>E31/E18</f>
        <v/>
      </c>
      <c r="F32" s="87">
        <f>F31/F18</f>
        <v/>
      </c>
      <c r="G32" s="87">
        <f>G31/G18</f>
        <v/>
      </c>
      <c r="H32" s="87">
        <f>H31/H18</f>
        <v/>
      </c>
    </row>
    <row r="35" ht="20" customHeight="1">
      <c r="B35" s="3" t="inlineStr">
        <is>
          <t>BALANCE SHEET SNAPSHOT (€ MM) — Key Lines</t>
        </is>
      </c>
    </row>
    <row r="36">
      <c r="B36" s="89" t="inlineStr">
        <is>
          <t>Assets</t>
        </is>
      </c>
      <c r="C36" s="90" t="inlineStr">
        <is>
          <t>Cash &amp; Equivalents</t>
        </is>
      </c>
      <c r="D36" s="91" t="n">
        <v>3.2</v>
      </c>
      <c r="E36" s="91" t="n">
        <v>4.1</v>
      </c>
      <c r="F36" s="91" t="n">
        <v>5.8</v>
      </c>
      <c r="G36" s="91" t="n">
        <v>7.2</v>
      </c>
      <c r="H36" s="91" t="n">
        <v>9.1</v>
      </c>
      <c r="I36" s="91" t="n">
        <v>11.6</v>
      </c>
    </row>
    <row r="37">
      <c r="B37" s="89" t="inlineStr">
        <is>
          <t>Assets</t>
        </is>
      </c>
      <c r="C37" s="90" t="inlineStr">
        <is>
          <t>Trade Receivables</t>
        </is>
      </c>
      <c r="D37" s="92" t="n">
        <v>3.8</v>
      </c>
      <c r="E37" s="92" t="n">
        <v>4.4</v>
      </c>
      <c r="F37" s="92" t="n">
        <v>4.9</v>
      </c>
      <c r="G37" s="92" t="n">
        <v>5.7</v>
      </c>
      <c r="H37" s="92" t="n">
        <v>6.5</v>
      </c>
      <c r="I37" s="92" t="n">
        <v>7.4</v>
      </c>
    </row>
    <row r="38">
      <c r="B38" s="89" t="inlineStr">
        <is>
          <t>Assets</t>
        </is>
      </c>
      <c r="C38" s="90" t="inlineStr">
        <is>
          <t>Inventory (Finished + WIP)</t>
        </is>
      </c>
      <c r="D38" s="91" t="n">
        <v>8.4</v>
      </c>
      <c r="E38" s="91" t="n">
        <v>9.199999999999999</v>
      </c>
      <c r="F38" s="91" t="n">
        <v>10.1</v>
      </c>
      <c r="G38" s="91" t="n">
        <v>11.4</v>
      </c>
      <c r="H38" s="91" t="n">
        <v>12.8</v>
      </c>
      <c r="I38" s="91" t="n">
        <v>14.2</v>
      </c>
    </row>
    <row r="39">
      <c r="B39" s="89" t="inlineStr">
        <is>
          <t>Assets</t>
        </is>
      </c>
      <c r="C39" s="90" t="inlineStr">
        <is>
          <t>PP&amp;E (net)</t>
        </is>
      </c>
      <c r="D39" s="92" t="n">
        <v>18.2</v>
      </c>
      <c r="E39" s="92" t="n">
        <v>19.6</v>
      </c>
      <c r="F39" s="92" t="n">
        <v>20.5</v>
      </c>
      <c r="G39" s="92" t="n">
        <v>21.3</v>
      </c>
      <c r="H39" s="92" t="n">
        <v>22.1</v>
      </c>
      <c r="I39" s="92" t="n">
        <v>23</v>
      </c>
    </row>
    <row r="40">
      <c r="B40" s="89" t="inlineStr">
        <is>
          <t>Assets</t>
        </is>
      </c>
      <c r="C40" s="90" t="inlineStr">
        <is>
          <t>Intangibles (Brand + IP)</t>
        </is>
      </c>
      <c r="D40" s="91" t="n">
        <v>9.800000000000001</v>
      </c>
      <c r="E40" s="91" t="n">
        <v>9.800000000000001</v>
      </c>
      <c r="F40" s="91" t="n">
        <v>9.800000000000001</v>
      </c>
      <c r="G40" s="91" t="n">
        <v>9.800000000000001</v>
      </c>
      <c r="H40" s="91" t="n">
        <v>9.800000000000001</v>
      </c>
      <c r="I40" s="91" t="n">
        <v>9.800000000000001</v>
      </c>
    </row>
    <row r="41">
      <c r="B41" s="89" t="inlineStr">
        <is>
          <t>Assets</t>
        </is>
      </c>
      <c r="C41" s="93" t="inlineStr">
        <is>
          <t>TOTAL ASSETS</t>
        </is>
      </c>
      <c r="D41" s="94" t="n">
        <v>43.4</v>
      </c>
      <c r="E41" s="94" t="n">
        <v>47.1</v>
      </c>
      <c r="F41" s="94" t="n">
        <v>51.1</v>
      </c>
      <c r="G41" s="94" t="n">
        <v>55.4</v>
      </c>
      <c r="H41" s="94" t="n">
        <v>60.3</v>
      </c>
      <c r="I41" s="94" t="n">
        <v>66</v>
      </c>
    </row>
    <row r="42">
      <c r="B42" s="89" t="inlineStr">
        <is>
          <t>Liabilities</t>
        </is>
      </c>
      <c r="C42" s="90" t="inlineStr">
        <is>
          <t>Trade Payables</t>
        </is>
      </c>
      <c r="D42" s="91" t="n">
        <v>4.2</v>
      </c>
      <c r="E42" s="91" t="n">
        <v>4.8</v>
      </c>
      <c r="F42" s="91" t="n">
        <v>5.3</v>
      </c>
      <c r="G42" s="91" t="n">
        <v>6</v>
      </c>
      <c r="H42" s="91" t="n">
        <v>6.8</v>
      </c>
      <c r="I42" s="91" t="n">
        <v>7.5</v>
      </c>
    </row>
    <row r="43">
      <c r="B43" s="89" t="inlineStr">
        <is>
          <t>Liabilities</t>
        </is>
      </c>
      <c r="C43" s="90" t="inlineStr">
        <is>
          <t>Financial Debt (net)</t>
        </is>
      </c>
      <c r="D43" s="92" t="n">
        <v>17.2</v>
      </c>
      <c r="E43" s="92" t="n">
        <v>14.8</v>
      </c>
      <c r="F43" s="92" t="n">
        <v>11.8</v>
      </c>
      <c r="G43" s="92" t="n">
        <v>9.199999999999999</v>
      </c>
      <c r="H43" s="92" t="n">
        <v>6.8</v>
      </c>
      <c r="I43" s="92" t="n">
        <v>4.4</v>
      </c>
    </row>
    <row r="44">
      <c r="B44" s="89" t="inlineStr">
        <is>
          <t>Liabilities</t>
        </is>
      </c>
      <c r="C44" s="90" t="inlineStr">
        <is>
          <t>Other Liabilities</t>
        </is>
      </c>
      <c r="D44" s="91" t="n">
        <v>6.1</v>
      </c>
      <c r="E44" s="91" t="n">
        <v>6.8</v>
      </c>
      <c r="F44" s="91" t="n">
        <v>7.4</v>
      </c>
      <c r="G44" s="91" t="n">
        <v>8</v>
      </c>
      <c r="H44" s="91" t="n">
        <v>8.6</v>
      </c>
      <c r="I44" s="91" t="n">
        <v>9.199999999999999</v>
      </c>
    </row>
    <row r="45">
      <c r="B45" s="89" t="inlineStr">
        <is>
          <t>Equity</t>
        </is>
      </c>
      <c r="C45" s="93" t="inlineStr">
        <is>
          <t>Total Equity</t>
        </is>
      </c>
      <c r="D45" s="94" t="n">
        <v>15.9</v>
      </c>
      <c r="E45" s="94" t="n">
        <v>20.7</v>
      </c>
      <c r="F45" s="94" t="n">
        <v>26.6</v>
      </c>
      <c r="G45" s="94" t="n">
        <v>32.2</v>
      </c>
      <c r="H45" s="94" t="n">
        <v>38.1</v>
      </c>
      <c r="I45" s="94" t="n">
        <v>44.9</v>
      </c>
    </row>
    <row r="46">
      <c r="B46" s="89" t="inlineStr">
        <is>
          <t>Equity</t>
        </is>
      </c>
      <c r="C46" s="93" t="inlineStr">
        <is>
          <t>Net Debt</t>
        </is>
      </c>
      <c r="D46" s="94" t="n">
        <v>14</v>
      </c>
      <c r="E46" s="94" t="n">
        <v>10.7</v>
      </c>
      <c r="F46" s="94" t="n">
        <v>6</v>
      </c>
      <c r="G46" s="94" t="n">
        <v>2</v>
      </c>
      <c r="H46" s="93" t="n"/>
      <c r="I46" s="93" t="n"/>
    </row>
    <row r="47">
      <c r="B47" s="89" t="inlineStr">
        <is>
          <t>Equity</t>
        </is>
      </c>
      <c r="C47" s="90" t="inlineStr">
        <is>
          <t>Net Debt / EBITDA</t>
        </is>
      </c>
      <c r="D47" s="95">
        <f>D46/D24</f>
        <v/>
      </c>
      <c r="E47" s="95">
        <f>E46/E24</f>
        <v/>
      </c>
      <c r="F47" s="95">
        <f>F46/F24</f>
        <v/>
      </c>
      <c r="G47" s="95">
        <f>G46/G24</f>
        <v/>
      </c>
      <c r="H47" s="95" t="n"/>
      <c r="I47" s="95" t="n"/>
    </row>
  </sheetData>
  <mergeCells count="5">
    <mergeCell ref="A2:I2"/>
    <mergeCell ref="B6:I6"/>
    <mergeCell ref="A1:I1"/>
    <mergeCell ref="B35:I35"/>
    <mergeCell ref="B17:I17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43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40" customWidth="1" min="2" max="2"/>
    <col width="80" customWidth="1" min="3" max="3"/>
  </cols>
  <sheetData>
    <row r="1" ht="28" customHeight="1">
      <c r="A1" s="29" t="inlineStr">
        <is>
          <t>MAISON BEAUMONT — Plan Stratégique 2025–2030</t>
        </is>
      </c>
    </row>
    <row r="2" ht="28" customHeight="1">
      <c r="A2" s="10" t="inlineStr">
        <is>
          <t>"Craft, Rarity &amp; Legacy — French Luxury for the Global Connoisseur" | Version 2.4 | Confidentiel</t>
        </is>
      </c>
    </row>
    <row r="4" ht="17" customHeight="1">
      <c r="A4" s="4" t="inlineStr">
        <is>
          <t>⚜  STRATEGIC PILLARS — MAISON BEAUMONT 2030</t>
        </is>
      </c>
    </row>
    <row r="5">
      <c r="A5" s="96" t="inlineStr">
        <is>
          <t>#</t>
        </is>
      </c>
      <c r="B5" s="96" t="inlineStr">
        <is>
          <t>Topic / Initiative</t>
        </is>
      </c>
      <c r="C5" s="96" t="inlineStr">
        <is>
          <t>Detail</t>
        </is>
      </c>
      <c r="D5" s="97" t="n"/>
      <c r="E5" s="97" t="n"/>
      <c r="F5" s="97" t="n"/>
      <c r="G5" s="98" t="n"/>
    </row>
    <row r="6" ht="44" customHeight="1">
      <c r="A6" s="99" t="n">
        <v>1</v>
      </c>
      <c r="B6" s="100" t="inlineStr">
        <is>
          <t>Pillar 1: DTC &amp; Boutique Expansion</t>
        </is>
      </c>
      <c r="C6" s="8" t="inlineStr">
        <is>
          <t>Achieve 70%+ DTC revenue mix by 2027 (from 65.4% in 2025E). Open 2 new boutiques: Seoul Cheongdam-dong (2026, ₩2.1B investment) and Los Angeles Rodeo Drive (2027, USD 3.8MM). Refurbish Paris flagship (€1.2MM, 2025). Boutique CAGR 18%.</t>
        </is>
      </c>
      <c r="D6" s="97" t="n"/>
      <c r="E6" s="97" t="n"/>
      <c r="F6" s="97" t="n"/>
      <c r="G6" s="98" t="n"/>
    </row>
    <row r="7" ht="44" customHeight="1">
      <c r="A7" s="101" t="n">
        <v>2</v>
      </c>
      <c r="B7" s="102" t="inlineStr">
        <is>
          <t>Pillar 2: Digital &amp; E-Commerce Excellence</t>
        </is>
      </c>
      <c r="C7" s="6" t="inlineStr">
        <is>
          <t>Grow e-commerce to €12MM (30% of DTC) by 2028. Launch 'Beaumont Atelier' virtual appointment platform (bespoke + clienteling). Integrate AI-driven personalisation on maison-beaumont.com. WeChat Mini-Program for Greater China. Target 4M social followers by 2027.</t>
        </is>
      </c>
      <c r="D7" s="97" t="n"/>
      <c r="E7" s="97" t="n"/>
      <c r="F7" s="97" t="n"/>
      <c r="G7" s="98" t="n"/>
    </row>
    <row r="8" ht="44" customHeight="1">
      <c r="A8" s="99" t="n">
        <v>3</v>
      </c>
      <c r="B8" s="100" t="inlineStr">
        <is>
          <t>Pillar 3: Savoir-Faire &amp; Product Innovation</t>
        </is>
      </c>
      <c r="C8" s="8" t="inlineStr">
        <is>
          <t>Invest €4.2MM in atelier expansion (2025-2026). Add joaillerie high-jewellery line (€8K-€45K price range, 2026 launch). Develop 'Maison Beaumont Homme' collection (SS 2027). File 5 new design patents by 2028. Maintain 100% French manufacturing — EPV label integrity.</t>
        </is>
      </c>
      <c r="D8" s="97" t="n"/>
      <c r="E8" s="97" t="n"/>
      <c r="F8" s="97" t="n"/>
      <c r="G8" s="98" t="n"/>
    </row>
    <row r="9" ht="44" customHeight="1">
      <c r="A9" s="101" t="n">
        <v>4</v>
      </c>
      <c r="B9" s="102" t="inlineStr">
        <is>
          <t>Pillar 4: Asia-Pacific &amp; Middle East Acceleration</t>
        </is>
      </c>
      <c r="C9" s="6" t="inlineStr">
        <is>
          <t>Asia-Pacific from 22% → 32% of revenue by 2028. Seoul boutique + Tmall Luxury Pavilion (China online). MEA from 12% → 16%. Dubai DIFC expansion + Riyadh pop-up. Appoint regional CEOs for APAC and MEA. Target €4MM APAC incremental revenue 2025-2027.</t>
        </is>
      </c>
      <c r="D9" s="97" t="n"/>
      <c r="E9" s="97" t="n"/>
      <c r="F9" s="97" t="n"/>
      <c r="G9" s="98" t="n"/>
    </row>
    <row r="10" ht="44" customHeight="1">
      <c r="A10" s="99" t="n">
        <v>5</v>
      </c>
      <c r="B10" s="100" t="inlineStr">
        <is>
          <t>Pillar 5: Sustainability — Maison Responsable</t>
        </is>
      </c>
      <c r="C10" s="8" t="inlineStr">
        <is>
          <t>Achive net-zero Scope 1&amp;2 by 2028 (2 years ahead of target). 100% Leather Working Group Gold suppliers by 2026. Launch 'Beaumont Perpétuel' repair &amp; restore programme (circular luxury). Carbon-neutral shipping by 2027. Publish annual Rapport de Durabilité per CSRD 2024.</t>
        </is>
      </c>
      <c r="D10" s="97" t="n"/>
      <c r="E10" s="97" t="n"/>
      <c r="F10" s="97" t="n"/>
      <c r="G10" s="98" t="n"/>
    </row>
    <row r="12" ht="17" customHeight="1">
      <c r="A12" s="4" t="inlineStr">
        <is>
          <t>⚜  MARKET ANALYSIS &amp; COMPETITIVE LANDSCAPE</t>
        </is>
      </c>
    </row>
    <row r="13">
      <c r="A13" s="96" t="inlineStr">
        <is>
          <t>#</t>
        </is>
      </c>
      <c r="B13" s="96" t="inlineStr">
        <is>
          <t>Topic / Initiative</t>
        </is>
      </c>
      <c r="C13" s="96" t="inlineStr">
        <is>
          <t>Detail</t>
        </is>
      </c>
      <c r="D13" s="97" t="n"/>
      <c r="E13" s="97" t="n"/>
      <c r="F13" s="97" t="n"/>
      <c r="G13" s="98" t="n"/>
    </row>
    <row r="14" ht="44" customHeight="1">
      <c r="A14" s="99" t="n">
        <v>1</v>
      </c>
      <c r="B14" s="100" t="inlineStr">
        <is>
          <t>Global Luxury Market (TAM)</t>
        </is>
      </c>
      <c r="C14" s="8" t="inlineStr">
        <is>
          <t>Global personal luxury goods: €363B (2024, Bain &amp; Company). Segment CAGR 2024-2028: 5-7%. Premium handbags + leather goods sub-segment: €92B (25% of total). Independent maisons' addressable share: ~€8B.</t>
        </is>
      </c>
      <c r="D14" s="97" t="n"/>
      <c r="E14" s="97" t="n"/>
      <c r="F14" s="97" t="n"/>
      <c r="G14" s="98" t="n"/>
    </row>
    <row r="15" ht="44" customHeight="1">
      <c r="A15" s="101" t="n">
        <v>2</v>
      </c>
      <c r="B15" s="102" t="inlineStr">
        <is>
          <t>French Luxury &amp; EPV Context</t>
        </is>
      </c>
      <c r="C15" s="6" t="inlineStr">
        <is>
          <t>France retains 33% of global luxury production. EPV label (Entreprise du Patrimoine Vivant) critical for authenticity positioning and BPI France financing eligibility. Comité Colbert membership (42 maisons) provides trade mission access and co-promotion.</t>
        </is>
      </c>
      <c r="D15" s="97" t="n"/>
      <c r="E15" s="97" t="n"/>
      <c r="F15" s="97" t="n"/>
      <c r="G15" s="98" t="n"/>
    </row>
    <row r="16" ht="44" customHeight="1">
      <c r="A16" s="99" t="n">
        <v>3</v>
      </c>
      <c r="B16" s="100" t="inlineStr">
        <is>
          <t>Competitive Landscape</t>
        </is>
      </c>
      <c r="C16" s="8" t="inlineStr">
        <is>
          <t>Direct competitors: Moynat (LVMH group), Goyard (family), Métier (PE-backed), Polène (online-born). Indirect: Chloé, Jacquemus. Key differentiators for Beaumont: (1) 100% French atelier, (2) MOF artisans on-site, (3) Personalisation &gt; 7% of revenue, (4) No LVMH/Kering group — independence premium.</t>
        </is>
      </c>
      <c r="D16" s="97" t="n"/>
      <c r="E16" s="97" t="n"/>
      <c r="F16" s="97" t="n"/>
      <c r="G16" s="98" t="n"/>
    </row>
    <row r="17" ht="44" customHeight="1">
      <c r="A17" s="101" t="n">
        <v>4</v>
      </c>
      <c r="B17" s="102" t="inlineStr">
        <is>
          <t>US Market (28% of Revenue)</t>
        </is>
      </c>
      <c r="C17" s="6" t="inlineStr">
        <is>
          <t>US personal luxury market USD 81B (2024). Hispanic + APAC diaspora growth segment +14%/yr. Neiman Marcus + Saks Fifth Avenue channels. Target: 4 additional US wholesale doors per year. New LA boutique (2027) target USD 4.2MM revenue year 1.</t>
        </is>
      </c>
      <c r="D17" s="97" t="n"/>
      <c r="E17" s="97" t="n"/>
      <c r="F17" s="97" t="n"/>
      <c r="G17" s="98" t="n"/>
    </row>
    <row r="18" ht="44" customHeight="1">
      <c r="A18" s="99" t="n">
        <v>5</v>
      </c>
      <c r="B18" s="100" t="inlineStr">
        <is>
          <t>Asia-Pacific Market (22% of Revenue)</t>
        </is>
      </c>
      <c r="C18" s="8" t="inlineStr">
        <is>
          <t>China luxury market €48B recovering. Japan: stable +8% luxury CAGR (yen tourists). Korea: Gen-Z luxury buyers, fastest growth. Beaumont Tmall Luxury Pavilion: launch H2 2025. Isetan partnership: expand from Tokyo to Osaka and Nagoya.</t>
        </is>
      </c>
      <c r="D18" s="97" t="n"/>
      <c r="E18" s="97" t="n"/>
      <c r="F18" s="97" t="n"/>
      <c r="G18" s="98" t="n"/>
    </row>
    <row r="20" ht="17" customHeight="1">
      <c r="A20" s="4" t="inlineStr">
        <is>
          <t>⚜  GROWTH INITIATIVES 2025–2028 (Capex &amp; P&amp;L Impact)</t>
        </is>
      </c>
    </row>
    <row r="21">
      <c r="A21" s="96" t="inlineStr">
        <is>
          <t>#</t>
        </is>
      </c>
      <c r="B21" s="96" t="inlineStr">
        <is>
          <t>Topic / Initiative</t>
        </is>
      </c>
      <c r="C21" s="96" t="inlineStr">
        <is>
          <t>Detail</t>
        </is>
      </c>
      <c r="D21" s="97" t="n"/>
      <c r="E21" s="97" t="n"/>
      <c r="F21" s="97" t="n"/>
      <c r="G21" s="98" t="n"/>
    </row>
    <row r="22" ht="44" customHeight="1">
      <c r="A22" s="99" t="n">
        <v>1</v>
      </c>
      <c r="B22" s="100" t="inlineStr">
        <is>
          <t>Initiative 1: Atelier Lyon — Phase II Expansion</t>
        </is>
      </c>
      <c r="C22" s="8" t="inlineStr">
        <is>
          <t>Investment: €3.8MM | 2025-2026 | +2,400m² production space | +4,200 units/yr capacity | Joaillerie workshop creation | IRR: 26% | Payback: 3.8 years | Enables high-jewellery product launch 2026</t>
        </is>
      </c>
      <c r="D22" s="97" t="n"/>
      <c r="E22" s="97" t="n"/>
      <c r="F22" s="97" t="n"/>
      <c r="G22" s="98" t="n"/>
    </row>
    <row r="23" ht="44" customHeight="1">
      <c r="A23" s="101" t="n">
        <v>2</v>
      </c>
      <c r="B23" s="102" t="inlineStr">
        <is>
          <t>Initiative 2: Seoul Boutique — Cheongdam-dong</t>
        </is>
      </c>
      <c r="C23" s="6" t="inlineStr">
        <is>
          <t>Investment: €2.1MM equiv. (₩3.1B) | Opening Q3 2026 | 180m² boutique | 6 SA + 1 GM | Revenue target yr1: €2.4MM | EBITDA yr1: €480K | Flagship for Korea/APAC brand positioning</t>
        </is>
      </c>
      <c r="D23" s="97" t="n"/>
      <c r="E23" s="97" t="n"/>
      <c r="F23" s="97" t="n"/>
      <c r="G23" s="98" t="n"/>
    </row>
    <row r="24" ht="44" customHeight="1">
      <c r="A24" s="99" t="n">
        <v>3</v>
      </c>
      <c r="B24" s="100" t="inlineStr">
        <is>
          <t>Initiative 3: E-Commerce Platform Rebuild (Phase II)</t>
        </is>
      </c>
      <c r="C24" s="8" t="inlineStr">
        <is>
          <t>Investment: €1.4MM | 2025 | Headless commerce + AI personalisation | Virtual Atelier feature | WeChat MiniApp | Expected: +42% online revenue by 2026 | Customer retention uplift +8pp</t>
        </is>
      </c>
      <c r="D24" s="97" t="n"/>
      <c r="E24" s="97" t="n"/>
      <c r="F24" s="97" t="n"/>
      <c r="G24" s="98" t="n"/>
    </row>
    <row r="25" ht="44" customHeight="1">
      <c r="A25" s="101" t="n">
        <v>4</v>
      </c>
      <c r="B25" s="102" t="inlineStr">
        <is>
          <t>Initiative 4: High Jewellery Line — 'Beaumont Précieux'</t>
        </is>
      </c>
      <c r="C25" s="6" t="inlineStr">
        <is>
          <t>Investment: €0.9MM (R&amp;D + molds + certifications) | Launch SS 2026 | 22 inaugural pieces | Price range: €8K-€45K | Target €2.8MM revenue by 2027 | Margin: 68% gross | Partners: Place Vendôme workshop JV</t>
        </is>
      </c>
      <c r="D25" s="97" t="n"/>
      <c r="E25" s="97" t="n"/>
      <c r="F25" s="97" t="n"/>
      <c r="G25" s="98" t="n"/>
    </row>
    <row r="26" ht="44" customHeight="1">
      <c r="A26" s="99" t="n">
        <v>5</v>
      </c>
      <c r="B26" s="100" t="inlineStr">
        <is>
          <t>Initiative 5: 'Beaumont Perpétuel' — Circular Programme</t>
        </is>
      </c>
      <c r="C26" s="8" t="inlineStr">
        <is>
          <t>Investment: €0.4MM | 2025 launch | Repair, restore, re-purpose service | Subscription authentication cards | Revenue: €0.6MM by 2026 | Qualifies for ADEME circular economy grant | CSRD reporting asset</t>
        </is>
      </c>
      <c r="D26" s="97" t="n"/>
      <c r="E26" s="97" t="n"/>
      <c r="F26" s="97" t="n"/>
      <c r="G26" s="98" t="n"/>
    </row>
    <row r="28" ht="17" customHeight="1">
      <c r="A28" s="4" t="inlineStr">
        <is>
          <t>⚜  RISK MATRIX — MAISON BEAUMONT</t>
        </is>
      </c>
    </row>
    <row r="29">
      <c r="A29" s="96" t="inlineStr">
        <is>
          <t>#</t>
        </is>
      </c>
      <c r="B29" s="96" t="inlineStr">
        <is>
          <t>Topic / Initiative</t>
        </is>
      </c>
      <c r="C29" s="96" t="inlineStr">
        <is>
          <t>Detail</t>
        </is>
      </c>
      <c r="D29" s="97" t="n"/>
      <c r="E29" s="97" t="n"/>
      <c r="F29" s="97" t="n"/>
      <c r="G29" s="98" t="n"/>
    </row>
    <row r="30" ht="44" customHeight="1">
      <c r="A30" s="99" t="n">
        <v>1</v>
      </c>
      <c r="B30" s="100" t="inlineStr">
        <is>
          <t>Risk: China/APAC Demand Volatility</t>
        </is>
      </c>
      <c r="C30" s="8" t="inlineStr">
        <is>
          <t>HIGH probability | HIGH impact | Mitigation: No single country &gt; 15% revenue. China exposure via Tmall (low fixed cost) before physical boutique. APAC diversified: JP + KR + CN + SG. Scenario planning: -20% China demand = -3.2% Group revenue.</t>
        </is>
      </c>
      <c r="D30" s="97" t="n"/>
      <c r="E30" s="97" t="n"/>
      <c r="F30" s="97" t="n"/>
      <c r="G30" s="98" t="n"/>
    </row>
    <row r="31" ht="44" customHeight="1">
      <c r="A31" s="101" t="n">
        <v>2</v>
      </c>
      <c r="B31" s="102" t="inlineStr">
        <is>
          <t>Risk: Artisan Talent Scarcity</t>
        </is>
      </c>
      <c r="C31" s="6" t="inlineStr">
        <is>
          <t>MEDIUM probability | CRITICAL impact | Mitigation: Long-term atelier employment contracts (CDI). BSPCE equity participation. Partnership with CFAI + École Boulle for pipeline. 'Maison en Apprentissage' programme: 16 apprentices/yr. MOF retention bonus.</t>
        </is>
      </c>
      <c r="D31" s="97" t="n"/>
      <c r="E31" s="97" t="n"/>
      <c r="F31" s="97" t="n"/>
      <c r="G31" s="98" t="n"/>
    </row>
    <row r="32" ht="44" customHeight="1">
      <c r="A32" s="99" t="n">
        <v>3</v>
      </c>
      <c r="B32" s="100" t="inlineStr">
        <is>
          <t>Risk: Counterfeiting &amp; Brand Dilution</t>
        </is>
      </c>
      <c r="C32" s="8" t="inlineStr">
        <is>
          <t>HIGH probability | HIGH impact | Mitigation: 78-country trademark portfolio. Partnership with EUIPO and Interpol Project Sparta. Digital authentication NFC chips on all pieces (2025 launch). Annual anti-counterfeiting budget: €480K.</t>
        </is>
      </c>
      <c r="D32" s="97" t="n"/>
      <c r="E32" s="97" t="n"/>
      <c r="F32" s="97" t="n"/>
      <c r="G32" s="98" t="n"/>
    </row>
    <row r="33" ht="44" customHeight="1">
      <c r="A33" s="101" t="n">
        <v>4</v>
      </c>
      <c r="B33" s="102" t="inlineStr">
        <is>
          <t>Risk: EUR/USD FX Volatility</t>
        </is>
      </c>
      <c r="C33" s="6" t="inlineStr">
        <is>
          <t>MEDIUM probability | MEDIUM impact | Mitigation: Natural hedge: EUR costs, USD/JPY/AED revenue. EUR forward contracts for 60% of USD revenue. USD price increases tracked to FX quarterly. LP investment (USD-denominated) provides partial offset.</t>
        </is>
      </c>
      <c r="D33" s="97" t="n"/>
      <c r="E33" s="97" t="n"/>
      <c r="F33" s="97" t="n"/>
      <c r="G33" s="98" t="n"/>
    </row>
    <row r="34" ht="44" customHeight="1">
      <c r="A34" s="99" t="n">
        <v>5</v>
      </c>
      <c r="B34" s="100" t="inlineStr">
        <is>
          <t>Risk: Wholesale Partner Concentration</t>
        </is>
      </c>
      <c r="C34" s="8" t="inlineStr">
        <is>
          <t>MEDIUM probability | MEDIUM impact | Mitigation: No single wholesale partner &gt; 8% revenue. Harrods 7.4%, Neiman 6.8%. Actively diversify into Korea, MENA, LatAm wholesale. DTC mix increase structurally reduces wholesale dependency.</t>
        </is>
      </c>
      <c r="D34" s="97" t="n"/>
      <c r="E34" s="97" t="n"/>
      <c r="F34" s="97" t="n"/>
      <c r="G34" s="98" t="n"/>
    </row>
    <row r="35" ht="44" customHeight="1">
      <c r="A35" s="101" t="n">
        <v>6</v>
      </c>
      <c r="B35" s="102" t="inlineStr">
        <is>
          <t>Risk: CSRD / Regulatory Compliance Cost</t>
        </is>
      </c>
      <c r="C35" s="6" t="inlineStr">
        <is>
          <t>HIGH probability | LOW impact | Mitigation: CSRD mandatory for Beaumont from FY2025 (&gt;250 employees). EY appointed as sustainability assurance partner. Estimated compliance cost: €220K/yr. Dual benefit: ESG profile attractiveness for institutional investors and BPI.</t>
        </is>
      </c>
      <c r="D35" s="97" t="n"/>
      <c r="E35" s="97" t="n"/>
      <c r="F35" s="97" t="n"/>
      <c r="G35" s="98" t="n"/>
    </row>
    <row r="37" ht="17" customHeight="1">
      <c r="A37" s="4" t="inlineStr">
        <is>
          <t>⚜  VALUATION FRAMEWORK &amp; EXIT SCENARIOS</t>
        </is>
      </c>
    </row>
    <row r="38">
      <c r="A38" s="96" t="inlineStr">
        <is>
          <t>#</t>
        </is>
      </c>
      <c r="B38" s="96" t="inlineStr">
        <is>
          <t>Topic / Initiative</t>
        </is>
      </c>
      <c r="C38" s="96" t="inlineStr">
        <is>
          <t>Detail</t>
        </is>
      </c>
      <c r="D38" s="97" t="n"/>
      <c r="E38" s="97" t="n"/>
      <c r="F38" s="97" t="n"/>
      <c r="G38" s="98" t="n"/>
    </row>
    <row r="39" ht="44" customHeight="1">
      <c r="A39" s="99" t="n">
        <v>1</v>
      </c>
      <c r="B39" s="100" t="inlineStr">
        <is>
          <t>Peer Comp Multiples (2025E)</t>
        </is>
      </c>
      <c r="C39" s="8" t="inlineStr">
        <is>
          <t>Independent French luxury maisons: EV/EBITDA 14-20x (Goyard est. 18x, Moynat est. 15x). EV/Revenue 3.0-5.5x. P/E 22-32x. Beaumont 2025E EBITDA €8.4MM → Base EV range: €118-168MM.</t>
        </is>
      </c>
      <c r="D39" s="97" t="n"/>
      <c r="E39" s="97" t="n"/>
      <c r="F39" s="97" t="n"/>
      <c r="G39" s="98" t="n"/>
    </row>
    <row r="40" ht="44" customHeight="1">
      <c r="A40" s="101" t="n">
        <v>2</v>
      </c>
      <c r="B40" s="102" t="inlineStr">
        <is>
          <t>DCF Valuation (WACC 9.5%)</t>
        </is>
      </c>
      <c r="C40" s="6" t="inlineStr">
        <is>
          <t>Revenue 2025-2030 CAGR 14%. EBITDA margin expansion: 24.8% → 29% (2030). Terminal growth 3.5% (luxury pricing power). DCF Enterprise Value: €142MM. Net Debt €6.0MM. Equity Value: €136MM.</t>
        </is>
      </c>
      <c r="D40" s="97" t="n"/>
      <c r="E40" s="97" t="n"/>
      <c r="F40" s="97" t="n"/>
      <c r="G40" s="98" t="n"/>
    </row>
    <row r="41" ht="44" customHeight="1">
      <c r="A41" s="99" t="n">
        <v>3</v>
      </c>
      <c r="B41" s="100" t="inlineStr">
        <is>
          <t>Strategic Buyer Premium</t>
        </is>
      </c>
      <c r="C41" s="8" t="inlineStr">
        <is>
          <t>LVMH, Kering, Richemont: 20-35% premium over standalone. M&amp;A multiples in luxury 2020-2024: EV/EBITDA 16-24x. Potential strategic EV: €165-210MM (base-to-bull case, 2027 transaction).</t>
        </is>
      </c>
      <c r="D41" s="97" t="n"/>
      <c r="E41" s="97" t="n"/>
      <c r="F41" s="97" t="n"/>
      <c r="G41" s="98" t="n"/>
    </row>
    <row r="42" ht="44" customHeight="1">
      <c r="A42" s="101" t="n">
        <v>4</v>
      </c>
      <c r="B42" s="102" t="inlineStr">
        <is>
          <t>2028 Target (Base Case)</t>
        </is>
      </c>
      <c r="C42" s="6" t="inlineStr">
        <is>
          <t>Revenue €55MM | EBITDA €15.1MM (27.5% margin) | Net Income €9.8MM | EV (15x EBITDA): €226MM | Net Debt ~zero → Equity Value: €226MM | Implied 2025E→2028 equity IRR for PE: ~28%</t>
        </is>
      </c>
      <c r="D42" s="97" t="n"/>
      <c r="E42" s="97" t="n"/>
      <c r="F42" s="97" t="n"/>
      <c r="G42" s="98" t="n"/>
    </row>
    <row r="43" ht="44" customHeight="1">
      <c r="A43" s="99" t="n">
        <v>5</v>
      </c>
      <c r="B43" s="100" t="inlineStr">
        <is>
          <t>M&amp;A Readiness Checklist</t>
        </is>
      </c>
      <c r="C43" s="8" t="inlineStr">
        <is>
          <t>✓ Audited IFRS financials (EY) ✓ EPV label (brand authenticity) ✓ IP consolidated in Luxembourg holdco ✓ AEO-F for customs efficiency ✓ Clean cap table (4 shareholders) ✓ Management retention BSPCE ✓ CSRD compliant (ESG M&amp;A driver)</t>
        </is>
      </c>
      <c r="D43" s="97" t="n"/>
      <c r="E43" s="97" t="n"/>
      <c r="F43" s="97" t="n"/>
      <c r="G43" s="98" t="n"/>
    </row>
  </sheetData>
  <mergeCells count="38">
    <mergeCell ref="C30:G30"/>
    <mergeCell ref="C34:G34"/>
    <mergeCell ref="C6:G6"/>
    <mergeCell ref="C24:G24"/>
    <mergeCell ref="C42:G42"/>
    <mergeCell ref="C15:G15"/>
    <mergeCell ref="C33:G33"/>
    <mergeCell ref="A4:G4"/>
    <mergeCell ref="A20:G20"/>
    <mergeCell ref="C5:G5"/>
    <mergeCell ref="C14:G14"/>
    <mergeCell ref="C26:G26"/>
    <mergeCell ref="A28:G28"/>
    <mergeCell ref="C29:G29"/>
    <mergeCell ref="C35:G35"/>
    <mergeCell ref="C10:G10"/>
    <mergeCell ref="C16:G16"/>
    <mergeCell ref="C25:G25"/>
    <mergeCell ref="C41:G41"/>
    <mergeCell ref="C31:G31"/>
    <mergeCell ref="C22:G22"/>
    <mergeCell ref="C40:G40"/>
    <mergeCell ref="C9:G9"/>
    <mergeCell ref="C21:G21"/>
    <mergeCell ref="A1:G1"/>
    <mergeCell ref="C43:G43"/>
    <mergeCell ref="C23:G23"/>
    <mergeCell ref="C39:G39"/>
    <mergeCell ref="C8:G8"/>
    <mergeCell ref="C17:G17"/>
    <mergeCell ref="A37:G37"/>
    <mergeCell ref="C7:G7"/>
    <mergeCell ref="C32:G32"/>
    <mergeCell ref="C38:G38"/>
    <mergeCell ref="A12:G12"/>
    <mergeCell ref="A2:G2"/>
    <mergeCell ref="C13:G13"/>
    <mergeCell ref="C18:G18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H35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6" customWidth="1" min="1" max="1"/>
    <col width="10" customWidth="1" min="2" max="2"/>
    <col width="24" customWidth="1" min="3" max="3"/>
    <col width="24" customWidth="1" min="4" max="4"/>
    <col width="24" customWidth="1" min="5" max="5"/>
    <col width="32" customWidth="1" min="6" max="6"/>
    <col width="34" customWidth="1" min="7" max="7"/>
    <col width="6" customWidth="1" min="8" max="8"/>
  </cols>
  <sheetData>
    <row r="1" ht="28" customHeight="1">
      <c r="A1" s="29" t="inlineStr">
        <is>
          <t>AI BIZ GURU — THREE-CASE INDUSTRY BENCHMARK COMPARISON</t>
        </is>
      </c>
    </row>
    <row r="2" ht="28" customHeight="1">
      <c r="A2" s="103" t="inlineStr">
        <is>
          <t>Precision Flight Components (USA) | Alimentos del Valle (México) | Maison Beaumont (France)</t>
        </is>
      </c>
    </row>
    <row r="3" ht="18" customHeight="1">
      <c r="A3" s="104" t="inlineStr">
        <is>
          <t>Purpose: Cross-industry sizing validation and agent prompt calibration reference</t>
        </is>
      </c>
    </row>
    <row r="5" ht="42" customHeight="1">
      <c r="A5" s="30" t="inlineStr">
        <is>
          <t>Metric</t>
        </is>
      </c>
      <c r="B5" s="30" t="inlineStr">
        <is>
          <t>Unit</t>
        </is>
      </c>
      <c r="C5" s="30" t="inlineStr">
        <is>
          <t>Precision Flight Components
(PFC — USA | Aerospace)</t>
        </is>
      </c>
      <c r="D5" s="30" t="inlineStr">
        <is>
          <t>Alimentos del Valle
(ADV — México | Food)</t>
        </is>
      </c>
      <c r="E5" s="30" t="inlineStr">
        <is>
          <t>Maison Beaumont
(MB — France | Luxury)</t>
        </is>
      </c>
      <c r="F5" s="30" t="inlineStr">
        <is>
          <t>Sizing Commentary</t>
        </is>
      </c>
      <c r="G5" s="30" t="inlineStr">
        <is>
          <t>Agent Calibration Note</t>
        </is>
      </c>
      <c r="H5" s="30" t="inlineStr"/>
    </row>
    <row r="6" ht="17" customHeight="1">
      <c r="A6" s="4" t="inlineStr">
        <is>
          <t>◆  COMPANY SIZE</t>
        </is>
      </c>
    </row>
    <row r="7" ht="30" customHeight="1">
      <c r="A7" s="105" t="inlineStr">
        <is>
          <t>Revenue — 2024A</t>
        </is>
      </c>
      <c r="B7" s="8" t="inlineStr">
        <is>
          <t>USD MM</t>
        </is>
      </c>
      <c r="C7" s="8" t="inlineStr">
        <is>
          <t>$23.4</t>
        </is>
      </c>
      <c r="D7" s="8" t="inlineStr">
        <is>
          <t>$32.1 (est.)</t>
        </is>
      </c>
      <c r="E7" s="8" t="inlineStr">
        <is>
          <t>€30.2 / ~$32.9</t>
        </is>
      </c>
      <c r="F7" s="8" t="inlineStr">
        <is>
          <t>All 3 companies: $23-33MM range — comparable SME/growth stage</t>
        </is>
      </c>
      <c r="G7" s="8" t="inlineStr">
        <is>
          <t>Agents must not treat any of these as Fortune 500 companies</t>
        </is>
      </c>
      <c r="H7" s="8" t="inlineStr"/>
    </row>
    <row r="8" ht="30" customHeight="1">
      <c r="A8" s="106" t="inlineStr">
        <is>
          <t>Revenue — 2025E</t>
        </is>
      </c>
      <c r="B8" s="6" t="inlineStr">
        <is>
          <t>USD MM</t>
        </is>
      </c>
      <c r="C8" s="6" t="inlineStr">
        <is>
          <t>$27.5 (est.)</t>
        </is>
      </c>
      <c r="D8" s="6" t="inlineStr">
        <is>
          <t>$38.4</t>
        </is>
      </c>
      <c r="E8" s="6" t="inlineStr">
        <is>
          <t>€33.8 / ~$36.8</t>
        </is>
      </c>
      <c r="F8" s="6" t="inlineStr">
        <is>
          <t>Maison Beaumont and ADV are closest in size; PFC is smallest</t>
        </is>
      </c>
      <c r="G8" s="6" t="inlineStr">
        <is>
          <t>Revenue baseline is critical for funding readiness, valuation accuracy</t>
        </is>
      </c>
      <c r="H8" s="6" t="inlineStr"/>
    </row>
    <row r="9" ht="30" customHeight="1">
      <c r="A9" s="105" t="inlineStr">
        <is>
          <t>Revenue — 2028 Target</t>
        </is>
      </c>
      <c r="B9" s="8" t="inlineStr">
        <is>
          <t>USD MM</t>
        </is>
      </c>
      <c r="C9" s="8" t="inlineStr">
        <is>
          <t>$52.0</t>
        </is>
      </c>
      <c r="D9" s="8" t="inlineStr">
        <is>
          <t>$59.5</t>
        </is>
      </c>
      <c r="E9" s="8" t="inlineStr">
        <is>
          <t>€55.0 / ~$60.5</t>
        </is>
      </c>
      <c r="F9" s="8" t="inlineStr">
        <is>
          <t>All three target ~$55-62MM by 2028-2029 — growth convergence</t>
        </is>
      </c>
      <c r="G9" s="8" t="inlineStr">
        <is>
          <t>5-yr forward projections must match documented targets, not generic benchmarks</t>
        </is>
      </c>
      <c r="H9" s="8" t="inlineStr"/>
    </row>
    <row r="10" ht="30" customHeight="1">
      <c r="A10" s="106" t="inlineStr">
        <is>
          <t>Revenue CAGR (5-yr plan)</t>
        </is>
      </c>
      <c r="B10" s="6" t="inlineStr">
        <is>
          <t>%</t>
        </is>
      </c>
      <c r="C10" s="6" t="inlineStr">
        <is>
          <t>17.3%</t>
        </is>
      </c>
      <c r="D10" s="6" t="inlineStr">
        <is>
          <t>12.8%</t>
        </is>
      </c>
      <c r="E10" s="6" t="inlineStr">
        <is>
          <t>16.1%</t>
        </is>
      </c>
      <c r="F10" s="6" t="inlineStr">
        <is>
          <t>Luxury (MB) and Aerospace (PFC) show higher CAGR than food export (ADV)</t>
        </is>
      </c>
      <c r="G10" s="6" t="inlineStr">
        <is>
          <t>Agent must use company-specific CAGR, not sector average</t>
        </is>
      </c>
      <c r="H10" s="6" t="inlineStr"/>
    </row>
    <row r="11" ht="30" customHeight="1">
      <c r="A11" s="105" t="inlineStr">
        <is>
          <t>EBITDA — 2025E</t>
        </is>
      </c>
      <c r="B11" s="8" t="inlineStr">
        <is>
          <t>USD MM</t>
        </is>
      </c>
      <c r="C11" s="8" t="inlineStr">
        <is>
          <t>$4.9</t>
        </is>
      </c>
      <c r="D11" s="8" t="inlineStr">
        <is>
          <t>$7.3</t>
        </is>
      </c>
      <c r="E11" s="8" t="inlineStr">
        <is>
          <t>€8.4 / ~$9.2</t>
        </is>
      </c>
      <c r="F11" s="8" t="inlineStr">
        <is>
          <t>Beaumont highest absolute EBITDA — luxury margin premium</t>
        </is>
      </c>
      <c r="G11" s="8" t="inlineStr">
        <is>
          <t>EBITDA baseline for valuation agents</t>
        </is>
      </c>
      <c r="H11" s="8" t="inlineStr"/>
    </row>
    <row r="12" ht="30" customHeight="1">
      <c r="A12" s="106" t="inlineStr">
        <is>
          <t>EBITDA Margin — 2025E</t>
        </is>
      </c>
      <c r="B12" s="6" t="inlineStr">
        <is>
          <t>%</t>
        </is>
      </c>
      <c r="C12" s="6" t="inlineStr">
        <is>
          <t>17.8%</t>
        </is>
      </c>
      <c r="D12" s="6" t="inlineStr">
        <is>
          <t>19.0%</t>
        </is>
      </c>
      <c r="E12" s="6" t="inlineStr">
        <is>
          <t>24.8%</t>
        </is>
      </c>
      <c r="F12" s="6" t="inlineStr">
        <is>
          <t>Luxury &gt; Food Export &gt; Aerospace — sector-typical ordering</t>
        </is>
      </c>
      <c r="G12" s="6" t="inlineStr">
        <is>
          <t>EBITDA margin benchmarks are SECTOR-SPECIFIC — never apply cross-sector</t>
        </is>
      </c>
      <c r="H12" s="6" t="inlineStr"/>
    </row>
    <row r="13" ht="30" customHeight="1">
      <c r="A13" s="105" t="inlineStr">
        <is>
          <t>Enterprise Value (Base)</t>
        </is>
      </c>
      <c r="B13" s="8" t="inlineStr">
        <is>
          <t>USD MM</t>
        </is>
      </c>
      <c r="C13" s="8" t="inlineStr">
        <is>
          <t>$30-35 (2025E)</t>
        </is>
      </c>
      <c r="D13" s="8" t="inlineStr">
        <is>
          <t>$125-150 (2028E)</t>
        </is>
      </c>
      <c r="E13" s="8" t="inlineStr">
        <is>
          <t>€118-168 / $129-183</t>
        </is>
      </c>
      <c r="F13" s="8" t="inlineStr">
        <is>
          <t>PFC exit $75-100MM (2029); ADV €125-150MM (2028); MB €142MM+ DCF</t>
        </is>
      </c>
      <c r="G13" s="8" t="inlineStr">
        <is>
          <t>Valuation agent must note stage difference: PFC=exit prep; ADV=growth; MB=scale</t>
        </is>
      </c>
      <c r="H13" s="8" t="inlineStr"/>
    </row>
    <row r="14" ht="5" customHeight="1"/>
    <row r="15" ht="17" customHeight="1">
      <c r="A15" s="4" t="inlineStr">
        <is>
          <t>◆  FINANCIAL RATIOS</t>
        </is>
      </c>
    </row>
    <row r="16" ht="30" customHeight="1">
      <c r="A16" s="106" t="inlineStr">
        <is>
          <t>Gross Margin</t>
        </is>
      </c>
      <c r="B16" s="6" t="inlineStr">
        <is>
          <t>%</t>
        </is>
      </c>
      <c r="C16" s="6" t="inlineStr">
        <is>
          <t>~38-42%</t>
        </is>
      </c>
      <c r="D16" s="6" t="inlineStr">
        <is>
          <t>36.5%</t>
        </is>
      </c>
      <c r="E16" s="6" t="inlineStr">
        <is>
          <t>66.3%</t>
        </is>
      </c>
      <c r="F16" s="6" t="inlineStr">
        <is>
          <t>Luxury gross margins structurally highest; aerospace lowest</t>
        </is>
      </c>
      <c r="G16" s="6" t="inlineStr">
        <is>
          <t>CRITICAL: Never apply luxury margins to aerospace or food sector</t>
        </is>
      </c>
      <c r="H16" s="6" t="inlineStr"/>
    </row>
    <row r="17" ht="30" customHeight="1">
      <c r="A17" s="105" t="inlineStr">
        <is>
          <t>Net Margin</t>
        </is>
      </c>
      <c r="B17" s="8" t="inlineStr">
        <is>
          <t>%</t>
        </is>
      </c>
      <c r="C17" s="8" t="inlineStr">
        <is>
          <t>~8-10%</t>
        </is>
      </c>
      <c r="D17" s="8" t="inlineStr">
        <is>
          <t>10.7%</t>
        </is>
      </c>
      <c r="E17" s="8" t="inlineStr">
        <is>
          <t>15.1%</t>
        </is>
      </c>
      <c r="F17" s="8" t="inlineStr">
        <is>
          <t>Beaumont leads on net margin due to pricing power + low volume</t>
        </is>
      </c>
      <c r="G17" s="8" t="inlineStr">
        <is>
          <t>Net margin assumptions must match sector, not generic</t>
        </is>
      </c>
      <c r="H17" s="8" t="inlineStr"/>
    </row>
    <row r="18" ht="30" customHeight="1">
      <c r="A18" s="106" t="inlineStr">
        <is>
          <t>CAPEX / Revenue</t>
        </is>
      </c>
      <c r="B18" s="6" t="inlineStr">
        <is>
          <t>%</t>
        </is>
      </c>
      <c r="C18" s="6" t="inlineStr">
        <is>
          <t>~9-12%</t>
        </is>
      </c>
      <c r="D18" s="6" t="inlineStr">
        <is>
          <t>11.7%</t>
        </is>
      </c>
      <c r="E18" s="6" t="inlineStr">
        <is>
          <t>7.7%</t>
        </is>
      </c>
      <c r="F18" s="6" t="inlineStr">
        <is>
          <t>Aerospace most capital-intensive; luxury boutique capex is high but spread</t>
        </is>
      </c>
      <c r="G18" s="6" t="inlineStr">
        <is>
          <t>Capex intensity varies significantly — do not cross-apply</t>
        </is>
      </c>
      <c r="H18" s="6" t="inlineStr"/>
    </row>
    <row r="19" ht="30" customHeight="1">
      <c r="A19" s="105" t="inlineStr">
        <is>
          <t>Working Capital (days)</t>
        </is>
      </c>
      <c r="B19" s="8" t="inlineStr">
        <is>
          <t>days</t>
        </is>
      </c>
      <c r="C19" s="8" t="inlineStr">
        <is>
          <t>70-85</t>
        </is>
      </c>
      <c r="D19" s="8" t="inlineStr">
        <is>
          <t>58</t>
        </is>
      </c>
      <c r="E19" s="8" t="inlineStr">
        <is>
          <t>70</t>
        </is>
      </c>
      <c r="F19" s="8" t="inlineStr">
        <is>
          <t>Food export tightest WC; luxury holds inventory as strategic asset</t>
        </is>
      </c>
      <c r="G19" s="8" t="inlineStr">
        <is>
          <t>Inventory strategy is fundamentally different across sectors</t>
        </is>
      </c>
      <c r="H19" s="8" t="inlineStr"/>
    </row>
    <row r="20" ht="30" customHeight="1">
      <c r="A20" s="106" t="inlineStr">
        <is>
          <t>Net Debt / EBITDA</t>
        </is>
      </c>
      <c r="B20" s="6" t="inlineStr">
        <is>
          <t>x</t>
        </is>
      </c>
      <c r="C20" s="6" t="inlineStr">
        <is>
          <t>2.3x</t>
        </is>
      </c>
      <c r="D20" s="6" t="inlineStr">
        <is>
          <t>1.9x</t>
        </is>
      </c>
      <c r="E20" s="6" t="inlineStr">
        <is>
          <t>1.4x</t>
        </is>
      </c>
      <c r="F20" s="6" t="inlineStr">
        <is>
          <t>All three are conservatively leveraged — SME-appropriate</t>
        </is>
      </c>
      <c r="G20" s="6" t="inlineStr">
        <is>
          <t>Funding readiness agent: none of these need Series A/angel funding</t>
        </is>
      </c>
      <c r="H20" s="6" t="inlineStr"/>
    </row>
    <row r="21" ht="5" customHeight="1"/>
    <row r="22" ht="17" customHeight="1">
      <c r="A22" s="4" t="inlineStr">
        <is>
          <t>◆  PEOPLE</t>
        </is>
      </c>
    </row>
    <row r="23" ht="30" customHeight="1">
      <c r="A23" s="105" t="inlineStr">
        <is>
          <t>Total Employees (FTE)</t>
        </is>
      </c>
      <c r="B23" s="8" t="inlineStr">
        <is>
          <t>#</t>
        </is>
      </c>
      <c r="C23" s="8" t="inlineStr">
        <is>
          <t>~220</t>
        </is>
      </c>
      <c r="D23" s="8" t="inlineStr">
        <is>
          <t>847</t>
        </is>
      </c>
      <c r="E23" s="8" t="inlineStr">
        <is>
          <t>312</t>
        </is>
      </c>
      <c r="F23" s="8" t="inlineStr">
        <is>
          <t>ADV largest employer (food mfg); PFC smallest; MB artisan-intensive</t>
        </is>
      </c>
      <c r="G23" s="8" t="inlineStr">
        <is>
          <t>Employee count affects cost structure and HR agent KPIs</t>
        </is>
      </c>
      <c r="H23" s="8" t="inlineStr"/>
    </row>
    <row r="24" ht="30" customHeight="1">
      <c r="A24" s="106" t="inlineStr">
        <is>
          <t>Revenue / Employee</t>
        </is>
      </c>
      <c r="B24" s="6" t="inlineStr">
        <is>
          <t>USD K</t>
        </is>
      </c>
      <c r="C24" s="6" t="inlineStr">
        <is>
          <t>~$106K</t>
        </is>
      </c>
      <c r="D24" s="6" t="inlineStr">
        <is>
          <t>$45.3K</t>
        </is>
      </c>
      <c r="E24" s="6" t="inlineStr">
        <is>
          <t>~$118K (€108K)</t>
        </is>
      </c>
      <c r="F24" s="6" t="inlineStr">
        <is>
          <t>Luxury highest rev/employee; food mfg lowest (labour-intensive)</t>
        </is>
      </c>
      <c r="G24" s="6" t="inlineStr">
        <is>
          <t>Revenue per employee benchmarks must be sector-specific</t>
        </is>
      </c>
      <c r="H24" s="6" t="inlineStr"/>
    </row>
    <row r="25" ht="30" customHeight="1">
      <c r="A25" s="105" t="inlineStr">
        <is>
          <t>Employee Turnover</t>
        </is>
      </c>
      <c r="B25" s="8" t="inlineStr">
        <is>
          <t>%</t>
        </is>
      </c>
      <c r="C25" s="8" t="inlineStr">
        <is>
          <t>~12%</t>
        </is>
      </c>
      <c r="D25" s="8" t="inlineStr">
        <is>
          <t>12.8%</t>
        </is>
      </c>
      <c r="E25" s="8" t="inlineStr">
        <is>
          <t>3.8%</t>
        </is>
      </c>
      <c r="F25" s="8" t="inlineStr">
        <is>
          <t>Luxury dramatically lower turnover — artisan craft tenure culture</t>
        </is>
      </c>
      <c r="G25" s="8" t="inlineStr">
        <is>
          <t>Retention KPI thresholds vary widely — do not normalise across sectors</t>
        </is>
      </c>
      <c r="H25" s="8" t="inlineStr"/>
    </row>
    <row r="26" ht="5" customHeight="1"/>
    <row r="27" ht="17" customHeight="1">
      <c r="A27" s="4" t="inlineStr">
        <is>
          <t>◆  GEOGRAPHY &amp; MARKETS</t>
        </is>
      </c>
    </row>
    <row r="28" ht="30" customHeight="1">
      <c r="A28" s="106" t="inlineStr">
        <is>
          <t>Primary Market</t>
        </is>
      </c>
      <c r="B28" s="6" t="inlineStr">
        <is>
          <t>Country</t>
        </is>
      </c>
      <c r="C28" s="6" t="inlineStr">
        <is>
          <t>USA (defense/aero)</t>
        </is>
      </c>
      <c r="D28" s="6" t="inlineStr">
        <is>
          <t>México + USA export</t>
        </is>
      </c>
      <c r="E28" s="6" t="inlineStr">
        <is>
          <t>France + EU</t>
        </is>
      </c>
      <c r="F28" s="6" t="inlineStr">
        <is>
          <t>Three distinct home markets with different regulatory contexts</t>
        </is>
      </c>
      <c r="G28" s="6" t="inlineStr">
        <is>
          <t>Regulatory agent must use correct jurisdiction (FAR/DFARS vs SAT vs AMF)</t>
        </is>
      </c>
      <c r="H28" s="6" t="inlineStr"/>
    </row>
    <row r="29" ht="30" customHeight="1">
      <c r="A29" s="105" t="inlineStr">
        <is>
          <t>Export Revenue Share</t>
        </is>
      </c>
      <c r="B29" s="8" t="inlineStr">
        <is>
          <t>%</t>
        </is>
      </c>
      <c r="C29" s="8" t="inlineStr">
        <is>
          <t>~15% (intl programs)</t>
        </is>
      </c>
      <c r="D29" s="8" t="inlineStr">
        <is>
          <t>86% of revenue</t>
        </is>
      </c>
      <c r="E29" s="8" t="inlineStr">
        <is>
          <t>100% (all markets)</t>
        </is>
      </c>
      <c r="F29" s="8" t="inlineStr">
        <is>
          <t>ADV and MB are export-first businesses; PFC primarily domestic US</t>
        </is>
      </c>
      <c r="G29" s="8" t="inlineStr">
        <is>
          <t>Export compliance complexity highest for ADV and MB</t>
        </is>
      </c>
      <c r="H29" s="8" t="inlineStr"/>
    </row>
    <row r="30" ht="30" customHeight="1">
      <c r="A30" s="106" t="inlineStr">
        <is>
          <t>Key Certifications</t>
        </is>
      </c>
      <c r="B30" s="6" t="inlineStr">
        <is>
          <t>Type</t>
        </is>
      </c>
      <c r="C30" s="6" t="inlineStr">
        <is>
          <t>AS9100D; ITAR; NADCAP</t>
        </is>
      </c>
      <c r="D30" s="6" t="inlineStr">
        <is>
          <t>FSSC 22000; USDA Org; BRC</t>
        </is>
      </c>
      <c r="E30" s="6" t="inlineStr">
        <is>
          <t>EPV; Comité Colbert; LWG Gold</t>
        </is>
      </c>
      <c r="F30" s="6" t="inlineStr">
        <is>
          <t>Certifications are industry-defining — never mix across sectors</t>
        </is>
      </c>
      <c r="G30" s="6" t="inlineStr">
        <is>
          <t>Compliance agent must reference correct certification bodies</t>
        </is>
      </c>
      <c r="H30" s="6" t="inlineStr"/>
    </row>
    <row r="31" ht="5" customHeight="1"/>
    <row r="32" ht="17" customHeight="1">
      <c r="A32" s="4" t="inlineStr">
        <is>
          <t>◆  VALUATION CONTEXT</t>
        </is>
      </c>
    </row>
    <row r="33" ht="30" customHeight="1">
      <c r="A33" s="105" t="inlineStr">
        <is>
          <t>EV/EBITDA Multiple</t>
        </is>
      </c>
      <c r="B33" s="8" t="inlineStr">
        <is>
          <t>x</t>
        </is>
      </c>
      <c r="C33" s="8" t="inlineStr">
        <is>
          <t>7-9x (aerospace SME)</t>
        </is>
      </c>
      <c r="D33" s="8" t="inlineStr">
        <is>
          <t>9-11x (food export)</t>
        </is>
      </c>
      <c r="E33" s="8" t="inlineStr">
        <is>
          <t>14-20x (luxury)</t>
        </is>
      </c>
      <c r="F33" s="8" t="inlineStr">
        <is>
          <t>Luxury commands highest multiples globally — scarcity + brand premium</t>
        </is>
      </c>
      <c r="G33" s="8" t="inlineStr">
        <is>
          <t>CRITICAL: Never apply luxury multiples to aerospace or food companies</t>
        </is>
      </c>
      <c r="H33" s="8" t="inlineStr"/>
    </row>
    <row r="34" ht="30" customHeight="1">
      <c r="A34" s="106" t="inlineStr">
        <is>
          <t>Strategic Buyer Profile</t>
        </is>
      </c>
      <c r="B34" s="6" t="inlineStr">
        <is>
          <t>Type</t>
        </is>
      </c>
      <c r="C34" s="6" t="inlineStr">
        <is>
          <t>L3 Tech, TransDigm, RTX subs</t>
        </is>
      </c>
      <c r="D34" s="6" t="inlineStr">
        <is>
          <t>Bimbo, Sigma, PE agro-food</t>
        </is>
      </c>
      <c r="E34" s="6" t="inlineStr">
        <is>
          <t>LVMH, Kering, Richemont, PE</t>
        </is>
      </c>
      <c r="F34" s="6" t="inlineStr">
        <is>
          <t>Buyer universe is completely different per sector</t>
        </is>
      </c>
      <c r="G34" s="6" t="inlineStr">
        <is>
          <t>M&amp;A agent must identify sector-specific buyer universe</t>
        </is>
      </c>
      <c r="H34" s="6" t="inlineStr"/>
    </row>
    <row r="35" ht="30" customHeight="1">
      <c r="A35" s="105" t="inlineStr">
        <is>
          <t>Growth Stage</t>
        </is>
      </c>
      <c r="B35" s="8" t="inlineStr">
        <is>
          <t>Label</t>
        </is>
      </c>
      <c r="C35" s="8" t="inlineStr">
        <is>
          <t>Scale-up / exit prep</t>
        </is>
      </c>
      <c r="D35" s="8" t="inlineStr">
        <is>
          <t>Growth / export expansion</t>
        </is>
      </c>
      <c r="E35" s="8" t="inlineStr">
        <is>
          <t>Premiumisation / intl scale</t>
        </is>
      </c>
      <c r="F35" s="8" t="inlineStr">
        <is>
          <t>Different stages require different agent frameworks</t>
        </is>
      </c>
      <c r="G35" s="8" t="inlineStr">
        <is>
          <t>Funding Readiness agent: NONE of these are seed/angel stage</t>
        </is>
      </c>
      <c r="H35" s="8" t="inlineStr"/>
    </row>
  </sheetData>
  <mergeCells count="8">
    <mergeCell ref="A3:H3"/>
    <mergeCell ref="A15:H15"/>
    <mergeCell ref="A2:H2"/>
    <mergeCell ref="A1:H1"/>
    <mergeCell ref="A32:H32"/>
    <mergeCell ref="A27:H27"/>
    <mergeCell ref="A6:H6"/>
    <mergeCell ref="A22:H22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J33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6" customWidth="1" min="1" max="1"/>
    <col width="10" customWidth="1" min="2" max="2"/>
    <col width="20" customWidth="1" min="3" max="3"/>
    <col width="30" customWidth="1" min="4" max="4"/>
    <col width="28" customWidth="1" min="5" max="5"/>
    <col width="50" customWidth="1" min="6" max="6"/>
    <col width="30" customWidth="1" min="7" max="7"/>
    <col width="30" customWidth="1" min="8" max="8"/>
  </cols>
  <sheetData>
    <row r="1" ht="28" customHeight="1">
      <c r="A1" s="9" t="inlineStr">
        <is>
          <t>AI BIZ GURU — Agent QA Template &amp; Luxury-Specific Prompt Corrections</t>
        </is>
      </c>
    </row>
    <row r="2" ht="28" customHeight="1">
      <c r="A2" s="10" t="inlineStr">
        <is>
          <t>Industry Case: Maison Beaumont S.A.S. | Luxury Goods | France</t>
        </is>
      </c>
    </row>
    <row r="4" ht="20" customHeight="1">
      <c r="A4" s="103" t="inlineStr">
        <is>
          <t>AGENT EVALUATION SCORING GRID</t>
        </is>
      </c>
    </row>
    <row r="5" ht="28" customHeight="1">
      <c r="A5" s="30" t="inlineStr">
        <is>
          <t>Agent Name</t>
        </is>
      </c>
      <c r="B5" s="30" t="inlineStr">
        <is>
          <t>Report File</t>
        </is>
      </c>
      <c r="C5" s="30" t="inlineStr">
        <is>
          <t>Data Relevance
(1-5)</t>
        </is>
      </c>
      <c r="D5" s="30" t="inlineStr">
        <is>
          <t>Data Accuracy
(1-5)</t>
        </is>
      </c>
      <c r="E5" s="30" t="inlineStr">
        <is>
          <t>Hallucination
(1-5)</t>
        </is>
      </c>
      <c r="F5" s="30" t="inlineStr">
        <is>
          <t>Data Availability</t>
        </is>
      </c>
      <c r="G5" s="30" t="inlineStr">
        <is>
          <t>Duplication
(1-5)</t>
        </is>
      </c>
      <c r="H5" s="30" t="inlineStr">
        <is>
          <t>Overall Score</t>
        </is>
      </c>
      <c r="I5" s="30" t="inlineStr">
        <is>
          <t>Key Issues — Luxury Context</t>
        </is>
      </c>
      <c r="J5" s="30" t="inlineStr">
        <is>
          <t>Prompt Correction Priority</t>
        </is>
      </c>
    </row>
    <row r="6" ht="28" customHeight="1">
      <c r="A6" s="107" t="inlineStr">
        <is>
          <t>Financial Health</t>
        </is>
      </c>
      <c r="B6" s="108" t="n"/>
      <c r="C6" s="109" t="n"/>
      <c r="D6" s="109" t="n"/>
      <c r="E6" s="109" t="n"/>
      <c r="F6" s="109" t="n"/>
      <c r="G6" s="109" t="n"/>
      <c r="H6" s="110">
        <f>IFERROR(AVERAGE(C6:G6)*20,"")</f>
        <v/>
      </c>
      <c r="I6" s="111" t="n"/>
      <c r="J6" s="111" t="n"/>
    </row>
    <row r="7" ht="28" customHeight="1">
      <c r="A7" s="112" t="inlineStr">
        <is>
          <t>Revenue Forecasting</t>
        </is>
      </c>
      <c r="B7" s="113" t="n"/>
      <c r="C7" s="109" t="n"/>
      <c r="D7" s="109" t="n"/>
      <c r="E7" s="109" t="n"/>
      <c r="F7" s="109" t="n"/>
      <c r="G7" s="109" t="n"/>
      <c r="H7" s="114">
        <f>IFERROR(AVERAGE(C7:G7)*20,"")</f>
        <v/>
      </c>
      <c r="I7" s="115" t="n"/>
      <c r="J7" s="115" t="n"/>
    </row>
    <row r="8" ht="28" customHeight="1">
      <c r="A8" s="107" t="inlineStr">
        <is>
          <t>Workflow Optimization</t>
        </is>
      </c>
      <c r="B8" s="108" t="n"/>
      <c r="C8" s="109" t="n"/>
      <c r="D8" s="109" t="n"/>
      <c r="E8" s="109" t="n"/>
      <c r="F8" s="109" t="n"/>
      <c r="G8" s="109" t="n"/>
      <c r="H8" s="110">
        <f>IFERROR(AVERAGE(C8:G8)*20,"")</f>
        <v/>
      </c>
      <c r="I8" s="111" t="n"/>
      <c r="J8" s="111" t="n"/>
    </row>
    <row r="9" ht="28" customHeight="1">
      <c r="A9" s="112" t="inlineStr">
        <is>
          <t>KPIs Pyramid</t>
        </is>
      </c>
      <c r="B9" s="113" t="n"/>
      <c r="C9" s="109" t="n"/>
      <c r="D9" s="109" t="n"/>
      <c r="E9" s="109" t="n"/>
      <c r="F9" s="109" t="n"/>
      <c r="G9" s="109" t="n"/>
      <c r="H9" s="114">
        <f>IFERROR(AVERAGE(C9:G9)*20,"")</f>
        <v/>
      </c>
      <c r="I9" s="115" t="n"/>
      <c r="J9" s="115" t="n"/>
    </row>
    <row r="10" ht="28" customHeight="1">
      <c r="A10" s="107" t="inlineStr">
        <is>
          <t>Valuation Analysis</t>
        </is>
      </c>
      <c r="B10" s="108" t="n"/>
      <c r="C10" s="109" t="n"/>
      <c r="D10" s="109" t="n"/>
      <c r="E10" s="109" t="n"/>
      <c r="F10" s="109" t="n"/>
      <c r="G10" s="109" t="n"/>
      <c r="H10" s="110">
        <f>IFERROR(AVERAGE(C10:G10)*20,"")</f>
        <v/>
      </c>
      <c r="I10" s="111" t="n"/>
      <c r="J10" s="111" t="n"/>
    </row>
    <row r="11" ht="28" customHeight="1">
      <c r="A11" s="112" t="inlineStr">
        <is>
          <t>Fraud Audit</t>
        </is>
      </c>
      <c r="B11" s="113" t="n"/>
      <c r="C11" s="109" t="n"/>
      <c r="D11" s="109" t="n"/>
      <c r="E11" s="109" t="n"/>
      <c r="F11" s="109" t="n"/>
      <c r="G11" s="109" t="n"/>
      <c r="H11" s="114">
        <f>IFERROR(AVERAGE(C11:G11)*20,"")</f>
        <v/>
      </c>
      <c r="I11" s="115" t="n"/>
      <c r="J11" s="115" t="n"/>
    </row>
    <row r="12" ht="28" customHeight="1">
      <c r="A12" s="107" t="inlineStr">
        <is>
          <t>Business Plan Excellence</t>
        </is>
      </c>
      <c r="B12" s="108" t="n"/>
      <c r="C12" s="109" t="n"/>
      <c r="D12" s="109" t="n"/>
      <c r="E12" s="109" t="n"/>
      <c r="F12" s="109" t="n"/>
      <c r="G12" s="109" t="n"/>
      <c r="H12" s="110">
        <f>IFERROR(AVERAGE(C12:G12)*20,"")</f>
        <v/>
      </c>
      <c r="I12" s="111" t="n"/>
      <c r="J12" s="111" t="n"/>
    </row>
    <row r="13" ht="28" customHeight="1">
      <c r="A13" s="112" t="inlineStr">
        <is>
          <t>Customer Retention</t>
        </is>
      </c>
      <c r="B13" s="113" t="n"/>
      <c r="C13" s="109" t="n"/>
      <c r="D13" s="109" t="n"/>
      <c r="E13" s="109" t="n"/>
      <c r="F13" s="109" t="n"/>
      <c r="G13" s="109" t="n"/>
      <c r="H13" s="114">
        <f>IFERROR(AVERAGE(C13:G13)*20,"")</f>
        <v/>
      </c>
      <c r="I13" s="115" t="n"/>
      <c r="J13" s="115" t="n"/>
    </row>
    <row r="14" ht="28" customHeight="1">
      <c r="A14" s="107" t="inlineStr">
        <is>
          <t>Market Benchmarking</t>
        </is>
      </c>
      <c r="B14" s="108" t="n"/>
      <c r="C14" s="109" t="n"/>
      <c r="D14" s="109" t="n"/>
      <c r="E14" s="109" t="n"/>
      <c r="F14" s="109" t="n"/>
      <c r="G14" s="109" t="n"/>
      <c r="H14" s="110">
        <f>IFERROR(AVERAGE(C14:G14)*20,"")</f>
        <v/>
      </c>
      <c r="I14" s="111" t="n"/>
      <c r="J14" s="111" t="n"/>
    </row>
    <row r="15" ht="28" customHeight="1">
      <c r="A15" s="112" t="inlineStr">
        <is>
          <t>Cost Optimization</t>
        </is>
      </c>
      <c r="B15" s="113" t="n"/>
      <c r="C15" s="109" t="n"/>
      <c r="D15" s="109" t="n"/>
      <c r="E15" s="109" t="n"/>
      <c r="F15" s="109" t="n"/>
      <c r="G15" s="109" t="n"/>
      <c r="H15" s="114">
        <f>IFERROR(AVERAGE(C15:G15)*20,"")</f>
        <v/>
      </c>
      <c r="I15" s="115" t="n"/>
      <c r="J15" s="115" t="n"/>
    </row>
    <row r="16" ht="28" customHeight="1">
      <c r="A16" s="107" t="inlineStr">
        <is>
          <t>Sales Conversion</t>
        </is>
      </c>
      <c r="B16" s="108" t="n"/>
      <c r="C16" s="109" t="n"/>
      <c r="D16" s="109" t="n"/>
      <c r="E16" s="109" t="n"/>
      <c r="F16" s="109" t="n"/>
      <c r="G16" s="109" t="n"/>
      <c r="H16" s="110">
        <f>IFERROR(AVERAGE(C16:G16)*20,"")</f>
        <v/>
      </c>
      <c r="I16" s="111" t="n"/>
      <c r="J16" s="111" t="n"/>
    </row>
    <row r="17" ht="28" customHeight="1">
      <c r="A17" s="112" t="inlineStr">
        <is>
          <t>Employee Productivity</t>
        </is>
      </c>
      <c r="B17" s="113" t="n"/>
      <c r="C17" s="109" t="n"/>
      <c r="D17" s="109" t="n"/>
      <c r="E17" s="109" t="n"/>
      <c r="F17" s="109" t="n"/>
      <c r="G17" s="109" t="n"/>
      <c r="H17" s="114">
        <f>IFERROR(AVERAGE(C17:G17)*20,"")</f>
        <v/>
      </c>
      <c r="I17" s="115" t="n"/>
      <c r="J17" s="115" t="n"/>
    </row>
    <row r="18" ht="28" customHeight="1">
      <c r="A18" s="107" t="inlineStr">
        <is>
          <t>Funding Readiness</t>
        </is>
      </c>
      <c r="B18" s="108" t="n"/>
      <c r="C18" s="109" t="n"/>
      <c r="D18" s="109" t="n"/>
      <c r="E18" s="109" t="n"/>
      <c r="F18" s="109" t="n"/>
      <c r="G18" s="109" t="n"/>
      <c r="H18" s="110">
        <f>IFERROR(AVERAGE(C18:G18)*20,"")</f>
        <v/>
      </c>
      <c r="I18" s="111" t="n"/>
      <c r="J18" s="111" t="n"/>
    </row>
    <row r="19" ht="28" customHeight="1">
      <c r="A19" s="112" t="inlineStr">
        <is>
          <t>Regulatory Compliance</t>
        </is>
      </c>
      <c r="B19" s="113" t="n"/>
      <c r="C19" s="109" t="n"/>
      <c r="D19" s="109" t="n"/>
      <c r="E19" s="109" t="n"/>
      <c r="F19" s="109" t="n"/>
      <c r="G19" s="109" t="n"/>
      <c r="H19" s="114">
        <f>IFERROR(AVERAGE(C19:G19)*20,"")</f>
        <v/>
      </c>
      <c r="I19" s="115" t="n"/>
      <c r="J19" s="115" t="n"/>
    </row>
    <row r="20" ht="28" customHeight="1">
      <c r="A20" s="107" t="inlineStr">
        <is>
          <t>Digital Marketing</t>
        </is>
      </c>
      <c r="B20" s="108" t="n"/>
      <c r="C20" s="109" t="n"/>
      <c r="D20" s="109" t="n"/>
      <c r="E20" s="109" t="n"/>
      <c r="F20" s="109" t="n"/>
      <c r="G20" s="109" t="n"/>
      <c r="H20" s="110">
        <f>IFERROR(AVERAGE(C20:G20)*20,"")</f>
        <v/>
      </c>
      <c r="I20" s="111" t="n"/>
      <c r="J20" s="111" t="n"/>
    </row>
    <row r="21" ht="28" customHeight="1">
      <c r="A21" s="112" t="inlineStr">
        <is>
          <t>Manufacturing Efficiency</t>
        </is>
      </c>
      <c r="B21" s="113" t="n"/>
      <c r="C21" s="109" t="n"/>
      <c r="D21" s="109" t="n"/>
      <c r="E21" s="109" t="n"/>
      <c r="F21" s="109" t="n"/>
      <c r="G21" s="109" t="n"/>
      <c r="H21" s="114">
        <f>IFERROR(AVERAGE(C21:G21)*20,"")</f>
        <v/>
      </c>
      <c r="I21" s="115" t="n"/>
      <c r="J21" s="115" t="n"/>
    </row>
    <row r="22" ht="28" customHeight="1">
      <c r="A22" s="107" t="inlineStr">
        <is>
          <t>Operations Excellence</t>
        </is>
      </c>
      <c r="B22" s="108" t="n"/>
      <c r="C22" s="109" t="n"/>
      <c r="D22" s="109" t="n"/>
      <c r="E22" s="109" t="n"/>
      <c r="F22" s="109" t="n"/>
      <c r="G22" s="109" t="n"/>
      <c r="H22" s="110">
        <f>IFERROR(AVERAGE(C22:G22)*20,"")</f>
        <v/>
      </c>
      <c r="I22" s="111" t="n"/>
      <c r="J22" s="111" t="n"/>
    </row>
    <row r="23" ht="28" customHeight="1">
      <c r="A23" s="112" t="inlineStr">
        <is>
          <t>Supply Chain Optimization</t>
        </is>
      </c>
      <c r="B23" s="113" t="n"/>
      <c r="C23" s="109" t="n"/>
      <c r="D23" s="109" t="n"/>
      <c r="E23" s="109" t="n"/>
      <c r="F23" s="109" t="n"/>
      <c r="G23" s="109" t="n"/>
      <c r="H23" s="114">
        <f>IFERROR(AVERAGE(C23:G23)*20,"")</f>
        <v/>
      </c>
      <c r="I23" s="115" t="n"/>
      <c r="J23" s="115" t="n"/>
    </row>
    <row r="24" ht="28" customHeight="1">
      <c r="A24" s="107" t="inlineStr">
        <is>
          <t>Pricing Strategy</t>
        </is>
      </c>
      <c r="B24" s="108" t="n"/>
      <c r="C24" s="109" t="n"/>
      <c r="D24" s="109" t="n"/>
      <c r="E24" s="109" t="n"/>
      <c r="F24" s="109" t="n"/>
      <c r="G24" s="109" t="n"/>
      <c r="H24" s="110">
        <f>IFERROR(AVERAGE(C24:G24)*20,"")</f>
        <v/>
      </c>
      <c r="I24" s="111" t="n"/>
      <c r="J24" s="111" t="n"/>
    </row>
    <row r="27" ht="22" customHeight="1">
      <c r="A27" s="10" t="inlineStr">
        <is>
          <t>LUXURY-SPECIFIC PROMPT ENGINEERING CORRECTIONS (5 Critical Fixes)</t>
        </is>
      </c>
    </row>
    <row r="28" ht="28" customHeight="1">
      <c r="A28" s="30" t="inlineStr">
        <is>
          <t>Fix #</t>
        </is>
      </c>
      <c r="B28" s="30" t="inlineStr">
        <is>
          <t>Priority</t>
        </is>
      </c>
      <c r="C28" s="30" t="inlineStr">
        <is>
          <t>Agent(s)</t>
        </is>
      </c>
      <c r="D28" s="30" t="inlineStr">
        <is>
          <t>Problem</t>
        </is>
      </c>
      <c r="E28" s="30" t="inlineStr">
        <is>
          <t>Root Cause</t>
        </is>
      </c>
      <c r="F28" s="30" t="inlineStr">
        <is>
          <t>Corrected Prompt (Add This)</t>
        </is>
      </c>
      <c r="G28" s="30" t="inlineStr">
        <is>
          <t>Test Input</t>
        </is>
      </c>
      <c r="H28" s="30" t="inlineStr">
        <is>
          <t>Expected Output</t>
        </is>
      </c>
    </row>
    <row r="29" ht="80" customHeight="1">
      <c r="A29" s="116" t="n">
        <v>1</v>
      </c>
      <c r="B29" s="116" t="inlineStr">
        <is>
          <t>CRITICAL</t>
        </is>
      </c>
      <c r="C29" s="117" t="inlineStr">
        <is>
          <t>Valuation, Financial Health</t>
        </is>
      </c>
      <c r="D29" s="117" t="inlineStr">
        <is>
          <t>Agent applies food/industrial EV/EBITDA multiples (8-12x) to luxury company. Maison Beaumont should trade 14-20x — agent undervalues by 40-60%.</t>
        </is>
      </c>
      <c r="E29" s="117" t="inlineStr">
        <is>
          <t>Prompt lacks luxury sector knowledge module. No instruction to identify sector before applying multiples. Generic 'industry' guidance defaults to industrial benchmarks.</t>
        </is>
      </c>
      <c r="F29" s="117" t="inlineStr">
        <is>
          <t>LUXURY SECTOR OVERRIDE: If company is in luxury goods / fashion / haute couture / maroquinerie, MANDATORY use luxury EV multiples: 14-20x EBITDA (independent maison), 18-28x (group-backed). Source: Bain Luxury Study, Bernstein luxury coverage. Beaumont base: €8.4MM EBITDA × 14-20x = €118-168MM EV range.</t>
        </is>
      </c>
      <c r="G29" s="117" t="inlineStr">
        <is>
          <t>Run Valuation Agent for Maison Beaumont S.A.S.</t>
        </is>
      </c>
      <c r="H29" s="117" t="inlineStr">
        <is>
          <t>Agent outputs EV range €118-168MM using 14-20x EBITDA. States 'luxury sector multiple applied'. Does NOT use generic 8-12x industrial multiple.</t>
        </is>
      </c>
    </row>
    <row r="30" ht="80" customHeight="1">
      <c r="A30" s="116" t="n">
        <v>2</v>
      </c>
      <c r="B30" s="116" t="inlineStr">
        <is>
          <t>CRITICAL</t>
        </is>
      </c>
      <c r="C30" s="117" t="inlineStr">
        <is>
          <t>Funding Readiness, Financial Health</t>
        </is>
      </c>
      <c r="D30" s="117" t="inlineStr">
        <is>
          <t>Funding Readiness agent scores Beaumont as 'startup needing seed funding' despite €33.8MM revenue. May invent 'investor deck' recommendations for angel rounds.</t>
        </is>
      </c>
      <c r="E30" s="117" t="inlineStr">
        <is>
          <t>Prompt has no company-stage detection. Agent applies startup funding framework to established growth company. Revenue scale not considered before recommending funding approach.</t>
        </is>
      </c>
      <c r="F30" s="117" t="inlineStr">
        <is>
          <t>MANDATORY STAGE DETECTION: Before any funding analysis, determine company stage: (a) Revenue &gt;€5MM = growth stage, institutional PE/debt. (b) Revenue &gt;€20MM = scale stage: consider strategic M&amp;A or minority PE. (c) Maison Beaumont at €33.8MM is SCALE STAGE — recommend: BPI France growth loan, Eurazeo-style minority PE top-up, or M&amp;A readiness path. NEVER recommend angel/seed/crowdfunding for this profile.</t>
        </is>
      </c>
      <c r="G30" s="117" t="inlineStr">
        <is>
          <t>Ask Funding Readiness agent to assess Maison Beaumont.</t>
        </is>
      </c>
      <c r="H30" s="117" t="inlineStr">
        <is>
          <t>Agent recommends growth PE or BPI France loan. Does NOT suggest angel investors, seed rounds, or Kickstarter. References Beaumont's €33.8MM revenue as established business.</t>
        </is>
      </c>
    </row>
    <row r="31" ht="80" customHeight="1">
      <c r="A31" s="116" t="n">
        <v>3</v>
      </c>
      <c r="B31" s="116" t="inlineStr">
        <is>
          <t>CRITICAL</t>
        </is>
      </c>
      <c r="C31" s="117" t="inlineStr">
        <is>
          <t>Manufacturing Efficiency, Operations</t>
        </is>
      </c>
      <c r="D31" s="117" t="inlineStr">
        <is>
          <t>Manufacturing agent applies automotive/food OEE benchmarks (85-95% OEE target) to luxury craft atelier. Luxury ateliers intentionally target 70-85% — overworking artisans destroys quality and brand DNA.</t>
        </is>
      </c>
      <c r="E31" s="117" t="inlineStr">
        <is>
          <t>No craft/luxury manufacturing knowledge module. Generic manufacturing efficiency frameworks assume maximised throughput, which is antithetical to luxury production philosophy.</t>
        </is>
      </c>
      <c r="F31" s="117" t="inlineStr">
        <is>
          <t>LUXURY MANUFACTURING MODULE: For luxury/craft production: (a) OEE target is 70-85% — NEVER push to 90%+ (artisan fatigue = quality failure). (b) Lead time is brand asset — Beaumont 11-week lead time is FEATURE not defect. (c) Artisan hours/piece = quality metric: Beaumont 17.5 hrs/piece is excellence indicator. (d) Rejection rate &lt;2% = zero-defect culture appropriate. Do NOT recommend automation that reduces artisan input.</t>
        </is>
      </c>
      <c r="G31" s="117" t="inlineStr">
        <is>
          <t>Ask Manufacturing agent to improve Beaumont atelier efficiency.</t>
        </is>
      </c>
      <c r="H31" s="117" t="inlineStr">
        <is>
          <t>Agent recommends 75-82% OEE target (not 90%+). Notes that lead time reduction below 8 weeks risks quality. Suggests controlled capacity expansion, not automation replacement of artisans.</t>
        </is>
      </c>
    </row>
    <row r="32" ht="80" customHeight="1">
      <c r="A32" s="118" t="n">
        <v>4</v>
      </c>
      <c r="B32" s="118" t="inlineStr">
        <is>
          <t>IMPORTANT</t>
        </is>
      </c>
      <c r="C32" s="119" t="inlineStr">
        <is>
          <t>Regulatory Compliance, Legal</t>
        </is>
      </c>
      <c r="D32" s="119" t="inlineStr">
        <is>
          <t>Compliance agent lists generic EU regulations but misses France-specific luxury obligations: TRACFIN (AML for luxury), Loi AGEC (circular economy), EPV label maintenance requirements, AMF notification thresholds.</t>
        </is>
      </c>
      <c r="E32" s="119" t="inlineStr">
        <is>
          <t>Generic EU compliance checklist. No French luxury-specific regulatory knowledge. French luxury sector has unique obligations not covered in standard EU compliance frameworks.</t>
        </is>
      </c>
      <c r="F32" s="119" t="inlineStr">
        <is>
          <t>FRANCE LUXURY COMPLIANCE MODULE: Mandatory inclusions for French luxury companies: (1) TRACFIN: L.561-15 CMF reporting for purchases ≥€10K cash — Beaumont has 1 declaration/yr (2025E). (2) Loi AGEC: Extended producer responsibility for packaging — affects Beaumont boxes/tissue. (3) CSRD FY2025: Mandatory sustainability reporting (&gt;250 employees). (4) EPV Label: Annual dossier renewal required. (5) BSPCE: French employee warrant tax regime — not standard stock options. Reference all French regulatory bodies: DGCCRF, TRACFIN, AMF, DIRECCTE.</t>
        </is>
      </c>
      <c r="G32" s="119" t="inlineStr">
        <is>
          <t>Ask Regulatory agent for Beaumont compliance status.</t>
        </is>
      </c>
      <c r="H32" s="119" t="inlineStr">
        <is>
          <t>Agent identifies TRACFIN, CSRD, AGEC, EPV label obligations. References DGCCRF, AMF. Does NOT list only generic GDPR/AML without French-specific context.</t>
        </is>
      </c>
    </row>
    <row r="33" ht="80" customHeight="1">
      <c r="A33" s="118" t="n">
        <v>5</v>
      </c>
      <c r="B33" s="118" t="inlineStr">
        <is>
          <t>IMPORTANT</t>
        </is>
      </c>
      <c r="C33" s="119" t="inlineStr">
        <is>
          <t>KPIs Pyramid, Customer Retention</t>
        </is>
      </c>
      <c r="D33" s="119" t="inlineStr">
        <is>
          <t>KPI Pyramid agent uses retail/e-commerce metrics (CAC, CPC, funnel rates) unsuited to luxury. Customer Retention uses churn/LTV models designed for SaaS or subscription businesses.</t>
        </is>
      </c>
      <c r="E33" s="119" t="inlineStr">
        <is>
          <t>No luxury-specific KPI library. Agents default to digital-native or FMCG frameworks. Luxury has unique metrics: ATV, sell-through, clienteling, VIC concentration, artisan retention — all absent from standard templates.</t>
        </is>
      </c>
      <c r="F33" s="119" t="inlineStr">
        <is>
          <t>LUXURY KPI LIBRARY: Replace or supplement standard KPIs with: (1) ATV (Avg Transaction Value) — Beaumont target €4,250. (2) VIC Revenue Share — top 5% clients = 47% revenue (manage to &lt;50%). (3) Clienteling coverage — 54% of clients with assigned SA. (4) Boutique conversion rate — 34.1% (not website CVR). (5) Sell-through rate (wholesale) — 78%. (6) Artisan retention rate — 97.3% (CRITICAL metric). (7) Personalisation/bespoke revenue — €2.6MM. (8) New collection sell-out velocity. Do NOT use SaaS LTV/CAC models for luxury clienteling.</t>
        </is>
      </c>
      <c r="G33" s="119" t="inlineStr">
        <is>
          <t>Ask KPI Pyramid agent for Beaumont dashboard.</t>
        </is>
      </c>
      <c r="H33" s="119" t="inlineStr">
        <is>
          <t>Agent includes ATV, VIC concentration, clienteling coverage, artisan retention. Does NOT list generic CAC/CPL/bounce rate as primary luxury KPIs.</t>
        </is>
      </c>
    </row>
  </sheetData>
  <mergeCells count="4">
    <mergeCell ref="A1:I1"/>
    <mergeCell ref="A4:I4"/>
    <mergeCell ref="A27:I27"/>
    <mergeCell ref="A2:I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2026-04-05T20:16:52Z</dcterms:created>
  <dcterms:modified xmlns:dcterms="http://purl.org/dc/terms/" xmlns:xsi="http://www.w3.org/2001/XMLSchema-instance" xsi:type="dcterms:W3CDTF">2026-04-05T20:16:52Z</dcterms:modified>
</cp:coreProperties>
</file>