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01_Company_Overview" sheetId="1" state="visible" r:id="rId1"/>
    <sheet xmlns:r="http://schemas.openxmlformats.org/officeDocument/2006/relationships" name="02_Legal_Corporate" sheetId="2" state="visible" r:id="rId2"/>
    <sheet xmlns:r="http://schemas.openxmlformats.org/officeDocument/2006/relationships" name="03_KPI_Pyramid" sheetId="3" state="visible" r:id="rId3"/>
    <sheet xmlns:r="http://schemas.openxmlformats.org/officeDocument/2006/relationships" name="04_Financial_Model" sheetId="4" state="visible" r:id="rId4"/>
    <sheet xmlns:r="http://schemas.openxmlformats.org/officeDocument/2006/relationships" name="05_Business_Plan" sheetId="5" state="visible" r:id="rId5"/>
    <sheet xmlns:r="http://schemas.openxmlformats.org/officeDocument/2006/relationships" name="06_Agent_QA_Template" sheetId="6" state="visible" r:id="rId6"/>
    <sheet xmlns:r="http://schemas.openxmlformats.org/officeDocument/2006/relationships" name="07_Prompt_Corrections" sheetId="7" state="visible" r:id="rId7"/>
  </sheets>
  <definedNames/>
  <calcPr calcId="124519" fullCalcOnLoad="1"/>
</workbook>
</file>

<file path=xl/styles.xml><?xml version="1.0" encoding="utf-8"?>
<styleSheet xmlns="http://schemas.openxmlformats.org/spreadsheetml/2006/main">
  <numFmts count="4">
    <numFmt numFmtId="164" formatCode="0.0%"/>
    <numFmt numFmtId="165" formatCode="#,##0.0"/>
    <numFmt numFmtId="166" formatCode="#,##0.0;(#,##0.0);&quot;-&quot;"/>
    <numFmt numFmtId="167" formatCode="0&quot;%&quot;"/>
  </numFmts>
  <fonts count="13">
    <font>
      <name val="Calibri"/>
      <family val="2"/>
      <color theme="1"/>
      <sz val="11"/>
      <scheme val="minor"/>
    </font>
    <font>
      <name val="Arial"/>
      <b val="1"/>
      <color rgb="00FFFFFF"/>
      <sz val="16"/>
    </font>
    <font>
      <name val="Arial"/>
      <b val="1"/>
      <color rgb="00E8F5E9"/>
      <sz val="11"/>
    </font>
    <font>
      <name val="Arial"/>
      <b val="1"/>
      <color rgb="00FFFFFF"/>
      <sz val="10"/>
    </font>
    <font>
      <name val="Arial"/>
      <b val="1"/>
      <color rgb="001A5C38"/>
      <sz val="10"/>
    </font>
    <font>
      <name val="Arial"/>
      <b val="1"/>
      <color rgb="00374151"/>
      <sz val="9"/>
    </font>
    <font>
      <name val="Arial"/>
      <color rgb="00000000"/>
      <sz val="9"/>
    </font>
    <font>
      <name val="Arial"/>
      <b val="1"/>
      <color rgb="00FFFFFF"/>
      <sz val="14"/>
    </font>
    <font>
      <name val="Arial"/>
      <b val="1"/>
      <color rgb="00FFFFFF"/>
      <sz val="9"/>
    </font>
    <font>
      <name val="Arial"/>
      <b val="1"/>
      <color rgb="00000000"/>
      <sz val="9"/>
    </font>
    <font>
      <name val="Arial"/>
      <b val="1"/>
      <color rgb="001A5C38"/>
      <sz val="9"/>
    </font>
    <font>
      <name val="Arial"/>
      <color rgb="000000FF"/>
      <sz val="9"/>
    </font>
    <font>
      <name val="Arial"/>
      <i val="1"/>
      <color rgb="006B7280"/>
      <sz val="8"/>
    </font>
  </fonts>
  <fills count="17">
    <fill>
      <patternFill/>
    </fill>
    <fill>
      <patternFill patternType="gray125"/>
    </fill>
    <fill>
      <patternFill patternType="solid">
        <fgColor rgb="001A5C38"/>
      </patternFill>
    </fill>
    <fill>
      <patternFill patternType="solid">
        <fgColor rgb="002E7D52"/>
      </patternFill>
    </fill>
    <fill>
      <patternFill patternType="solid">
        <fgColor rgb="00D6E4DC"/>
      </patternFill>
    </fill>
    <fill>
      <patternFill patternType="solid">
        <fgColor rgb="00F3F9F5"/>
      </patternFill>
    </fill>
    <fill>
      <patternFill patternType="solid">
        <fgColor rgb="00EBF5EB"/>
      </patternFill>
    </fill>
    <fill>
      <patternFill patternType="solid">
        <fgColor rgb="00EBF0FB"/>
      </patternFill>
    </fill>
    <fill>
      <patternFill patternType="solid">
        <fgColor rgb="00FFF8EB"/>
      </patternFill>
    </fill>
    <fill>
      <patternFill patternType="solid">
        <fgColor rgb="00F5EBFF"/>
      </patternFill>
    </fill>
    <fill>
      <patternFill patternType="solid">
        <fgColor rgb="00FFEBEB"/>
      </patternFill>
    </fill>
    <fill>
      <patternFill patternType="solid">
        <fgColor rgb="00EBFFF5"/>
      </patternFill>
    </fill>
    <fill>
      <patternFill patternType="solid">
        <fgColor rgb="00FFFFF0"/>
      </patternFill>
    </fill>
    <fill>
      <patternFill patternType="solid">
        <fgColor rgb="00FFFDE7"/>
      </patternFill>
    </fill>
    <fill>
      <patternFill patternType="solid">
        <fgColor rgb="00F9FAFB"/>
      </patternFill>
    </fill>
    <fill>
      <patternFill patternType="solid">
        <fgColor rgb="00FFF3CD"/>
      </patternFill>
    </fill>
    <fill>
      <patternFill patternType="solid">
        <fgColor rgb="00D1ECF1"/>
      </patternFill>
    </fill>
  </fills>
  <borders count="6">
    <border>
      <left/>
      <right/>
      <top/>
      <bottom/>
      <diagonal/>
    </border>
    <border>
      <left style="thin">
        <color rgb="00AAAAAA"/>
      </left>
      <right style="thin">
        <color rgb="00AAAAAA"/>
      </right>
      <top style="thin">
        <color rgb="00AAAAAA"/>
      </top>
      <bottom style="thin">
        <color rgb="00AAAAAA"/>
      </bottom>
    </border>
    <border>
      <left/>
      <right/>
      <top style="thin">
        <color rgb="00AAAAAA"/>
      </top>
      <bottom/>
      <diagonal/>
    </border>
    <border>
      <left/>
      <right style="thin">
        <color rgb="00AAAAAA"/>
      </right>
      <top style="thin">
        <color rgb="00AAAAAA"/>
      </top>
      <bottom/>
      <diagonal/>
    </border>
    <border>
      <left/>
      <right/>
      <top style="thin">
        <color rgb="00AAAAAA"/>
      </top>
      <bottom style="thin">
        <color rgb="00AAAAAA"/>
      </bottom>
      <diagonal/>
    </border>
    <border>
      <left/>
      <right style="thin">
        <color rgb="00AAAAAA"/>
      </right>
      <top style="thin">
        <color rgb="00AAAAAA"/>
      </top>
      <bottom style="thin">
        <color rgb="00AAAAAA"/>
      </bottom>
      <diagonal/>
    </border>
  </borders>
  <cellStyleXfs count="1">
    <xf numFmtId="0" fontId="0" fillId="0" borderId="0"/>
  </cellStyleXfs>
  <cellXfs count="94">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3" fillId="3" borderId="1" applyAlignment="1" pivotButton="0" quotePrefix="0" xfId="0">
      <alignment horizontal="center" vertical="center"/>
    </xf>
    <xf numFmtId="0" fontId="4" fillId="4" borderId="0" applyAlignment="1" pivotButton="0" quotePrefix="0" xfId="0">
      <alignment horizontal="left" vertical="center"/>
    </xf>
    <xf numFmtId="0" fontId="5" fillId="5" borderId="1" pivotButton="0" quotePrefix="0" xfId="0"/>
    <xf numFmtId="0" fontId="6" fillId="5" borderId="1" applyAlignment="1" pivotButton="0" quotePrefix="0" xfId="0">
      <alignment vertical="top" wrapText="1"/>
    </xf>
    <xf numFmtId="0" fontId="5" fillId="0" borderId="1" pivotButton="0" quotePrefix="0" xfId="0"/>
    <xf numFmtId="0" fontId="6" fillId="0" borderId="1" applyAlignment="1" pivotButton="0" quotePrefix="0" xfId="0">
      <alignment vertical="top" wrapText="1"/>
    </xf>
    <xf numFmtId="0" fontId="7" fillId="2" borderId="0" applyAlignment="1" pivotButton="0" quotePrefix="0" xfId="0">
      <alignment horizontal="center" vertical="center" wrapText="1"/>
    </xf>
    <xf numFmtId="0" fontId="3" fillId="3" borderId="0" applyAlignment="1" pivotButton="0" quotePrefix="0" xfId="0">
      <alignment horizontal="center" vertical="center" wrapText="1"/>
    </xf>
    <xf numFmtId="0" fontId="8" fillId="3" borderId="1" applyAlignment="1" pivotButton="0" quotePrefix="0" xfId="0">
      <alignment horizontal="center" vertical="center"/>
    </xf>
    <xf numFmtId="0" fontId="6" fillId="0" borderId="1" applyAlignment="1" pivotButton="0" quotePrefix="0" xfId="0">
      <alignment horizontal="left" vertical="center"/>
    </xf>
    <xf numFmtId="0" fontId="6" fillId="0" borderId="1" applyAlignment="1" pivotButton="0" quotePrefix="0" xfId="0">
      <alignment horizontal="center" vertical="center"/>
    </xf>
    <xf numFmtId="164" fontId="6" fillId="0" borderId="1" applyAlignment="1" pivotButton="0" quotePrefix="0" xfId="0">
      <alignment horizontal="center" vertical="center"/>
    </xf>
    <xf numFmtId="0" fontId="6" fillId="5" borderId="1" applyAlignment="1" pivotButton="0" quotePrefix="0" xfId="0">
      <alignment horizontal="left" vertical="center"/>
    </xf>
    <xf numFmtId="0" fontId="6" fillId="5" borderId="1" applyAlignment="1" pivotButton="0" quotePrefix="0" xfId="0">
      <alignment horizontal="center" vertical="center"/>
    </xf>
    <xf numFmtId="164" fontId="6" fillId="5" borderId="1" applyAlignment="1" pivotButton="0" quotePrefix="0" xfId="0">
      <alignment horizontal="center" vertical="center"/>
    </xf>
    <xf numFmtId="0" fontId="9" fillId="4" borderId="1" applyAlignment="1" pivotButton="0" quotePrefix="0" xfId="0">
      <alignment horizontal="left" vertical="center"/>
    </xf>
    <xf numFmtId="0" fontId="9" fillId="4" borderId="1" applyAlignment="1" pivotButton="0" quotePrefix="0" xfId="0">
      <alignment horizontal="center" vertical="center"/>
    </xf>
    <xf numFmtId="164" fontId="9" fillId="4" borderId="1" applyAlignment="1" pivotButton="0" quotePrefix="0" xfId="0">
      <alignment horizontal="center" vertical="center"/>
    </xf>
    <xf numFmtId="0" fontId="6" fillId="5" borderId="1" pivotButton="0" quotePrefix="0" xfId="0"/>
    <xf numFmtId="0" fontId="6" fillId="0" borderId="1" pivotButton="0" quotePrefix="0" xfId="0"/>
    <xf numFmtId="0" fontId="8" fillId="3" borderId="1" applyAlignment="1" pivotButton="0" quotePrefix="0" xfId="0">
      <alignment horizontal="center"/>
    </xf>
    <xf numFmtId="0" fontId="8" fillId="2" borderId="1" applyAlignment="1" pivotButton="0" quotePrefix="0" xfId="0">
      <alignment horizontal="center" vertical="center" wrapText="1"/>
    </xf>
    <xf numFmtId="0" fontId="6" fillId="6" borderId="1" applyAlignment="1" pivotButton="0" quotePrefix="0" xfId="0">
      <alignment horizontal="left" vertical="center" wrapText="1"/>
    </xf>
    <xf numFmtId="0" fontId="6" fillId="6" borderId="1" applyAlignment="1" pivotButton="0" quotePrefix="0" xfId="0">
      <alignment horizontal="center" vertical="center"/>
    </xf>
    <xf numFmtId="0" fontId="6" fillId="6" borderId="1" applyAlignment="1" pivotButton="0" quotePrefix="0" xfId="0">
      <alignment horizontal="center" vertical="center"/>
    </xf>
    <xf numFmtId="0" fontId="6" fillId="6" borderId="1" applyAlignment="1" pivotButton="0" quotePrefix="0" xfId="0">
      <alignment horizontal="center" vertical="center" wrapText="1"/>
    </xf>
    <xf numFmtId="164" fontId="6" fillId="6" borderId="1" applyAlignment="1" pivotButton="0" quotePrefix="0" xfId="0">
      <alignment horizontal="center" vertical="center"/>
    </xf>
    <xf numFmtId="0" fontId="6" fillId="7" borderId="1" applyAlignment="1" pivotButton="0" quotePrefix="0" xfId="0">
      <alignment horizontal="left" vertical="center" wrapText="1"/>
    </xf>
    <xf numFmtId="0" fontId="6" fillId="7" borderId="1" applyAlignment="1" pivotButton="0" quotePrefix="0" xfId="0">
      <alignment horizontal="center" vertical="center"/>
    </xf>
    <xf numFmtId="0" fontId="6" fillId="7" borderId="1" applyAlignment="1" pivotButton="0" quotePrefix="0" xfId="0">
      <alignment horizontal="center" vertical="center"/>
    </xf>
    <xf numFmtId="0" fontId="6" fillId="7" borderId="1" applyAlignment="1" pivotButton="0" quotePrefix="0" xfId="0">
      <alignment horizontal="center" vertical="center" wrapText="1"/>
    </xf>
    <xf numFmtId="164" fontId="6" fillId="7" borderId="1" applyAlignment="1" pivotButton="0" quotePrefix="0" xfId="0">
      <alignment horizontal="center" vertical="center"/>
    </xf>
    <xf numFmtId="0" fontId="6" fillId="8" borderId="1" applyAlignment="1" pivotButton="0" quotePrefix="0" xfId="0">
      <alignment horizontal="left" vertical="center" wrapText="1"/>
    </xf>
    <xf numFmtId="0" fontId="6" fillId="8" borderId="1" applyAlignment="1" pivotButton="0" quotePrefix="0" xfId="0">
      <alignment horizontal="center" vertical="center"/>
    </xf>
    <xf numFmtId="0" fontId="6" fillId="8" borderId="1" applyAlignment="1" pivotButton="0" quotePrefix="0" xfId="0">
      <alignment horizontal="center" vertical="center"/>
    </xf>
    <xf numFmtId="0" fontId="6" fillId="8" borderId="1" applyAlignment="1" pivotButton="0" quotePrefix="0" xfId="0">
      <alignment horizontal="center" vertical="center" wrapText="1"/>
    </xf>
    <xf numFmtId="164" fontId="6" fillId="8" borderId="1" applyAlignment="1" pivotButton="0" quotePrefix="0" xfId="0">
      <alignment horizontal="center" vertical="center"/>
    </xf>
    <xf numFmtId="0" fontId="6" fillId="9" borderId="1" applyAlignment="1" pivotButton="0" quotePrefix="0" xfId="0">
      <alignment horizontal="left" vertical="center" wrapText="1"/>
    </xf>
    <xf numFmtId="0" fontId="6" fillId="9" borderId="1" applyAlignment="1" pivotButton="0" quotePrefix="0" xfId="0">
      <alignment horizontal="center" vertical="center"/>
    </xf>
    <xf numFmtId="164" fontId="6" fillId="9" borderId="1" applyAlignment="1" pivotButton="0" quotePrefix="0" xfId="0">
      <alignment horizontal="center" vertical="center"/>
    </xf>
    <xf numFmtId="0" fontId="6" fillId="9" borderId="1" applyAlignment="1" pivotButton="0" quotePrefix="0" xfId="0">
      <alignment horizontal="center" vertical="center"/>
    </xf>
    <xf numFmtId="0" fontId="6" fillId="9" borderId="1" applyAlignment="1" pivotButton="0" quotePrefix="0" xfId="0">
      <alignment horizontal="center" vertical="center" wrapText="1"/>
    </xf>
    <xf numFmtId="0" fontId="6" fillId="10" borderId="1" applyAlignment="1" pivotButton="0" quotePrefix="0" xfId="0">
      <alignment horizontal="left" vertical="center" wrapText="1"/>
    </xf>
    <xf numFmtId="0" fontId="6" fillId="10" borderId="1" applyAlignment="1" pivotButton="0" quotePrefix="0" xfId="0">
      <alignment horizontal="center" vertical="center"/>
    </xf>
    <xf numFmtId="0" fontId="6" fillId="10" borderId="1" applyAlignment="1" pivotButton="0" quotePrefix="0" xfId="0">
      <alignment horizontal="center" vertical="center"/>
    </xf>
    <xf numFmtId="0" fontId="6" fillId="10" borderId="1" applyAlignment="1" pivotButton="0" quotePrefix="0" xfId="0">
      <alignment horizontal="center" vertical="center" wrapText="1"/>
    </xf>
    <xf numFmtId="164" fontId="6" fillId="10" borderId="1" applyAlignment="1" pivotButton="0" quotePrefix="0" xfId="0">
      <alignment horizontal="center" vertical="center"/>
    </xf>
    <xf numFmtId="0" fontId="6" fillId="11" borderId="1" applyAlignment="1" pivotButton="0" quotePrefix="0" xfId="0">
      <alignment horizontal="left" vertical="center" wrapText="1"/>
    </xf>
    <xf numFmtId="0" fontId="6" fillId="11" borderId="1" applyAlignment="1" pivotButton="0" quotePrefix="0" xfId="0">
      <alignment horizontal="center" vertical="center"/>
    </xf>
    <xf numFmtId="0" fontId="6" fillId="11" borderId="1" applyAlignment="1" pivotButton="0" quotePrefix="0" xfId="0">
      <alignment horizontal="center" vertical="center"/>
    </xf>
    <xf numFmtId="0" fontId="6" fillId="11" borderId="1" applyAlignment="1" pivotButton="0" quotePrefix="0" xfId="0">
      <alignment horizontal="center" vertical="center" wrapText="1"/>
    </xf>
    <xf numFmtId="164" fontId="6" fillId="11" borderId="1" applyAlignment="1" pivotButton="0" quotePrefix="0" xfId="0">
      <alignment horizontal="center" vertical="center"/>
    </xf>
    <xf numFmtId="0" fontId="6" fillId="12" borderId="1" applyAlignment="1" pivotButton="0" quotePrefix="0" xfId="0">
      <alignment horizontal="left" vertical="center" wrapText="1"/>
    </xf>
    <xf numFmtId="0" fontId="6" fillId="12" borderId="1" applyAlignment="1" pivotButton="0" quotePrefix="0" xfId="0">
      <alignment horizontal="center" vertical="center"/>
    </xf>
    <xf numFmtId="0" fontId="6" fillId="12" borderId="1" applyAlignment="1" pivotButton="0" quotePrefix="0" xfId="0">
      <alignment horizontal="center" vertical="center"/>
    </xf>
    <xf numFmtId="0" fontId="6" fillId="12" borderId="1" applyAlignment="1" pivotButton="0" quotePrefix="0" xfId="0">
      <alignment horizontal="center" vertical="center" wrapText="1"/>
    </xf>
    <xf numFmtId="164" fontId="6" fillId="12" borderId="1" applyAlignment="1" pivotButton="0" quotePrefix="0" xfId="0">
      <alignment horizontal="center" vertical="center"/>
    </xf>
    <xf numFmtId="0" fontId="3" fillId="2" borderId="0" pivotButton="0" quotePrefix="0" xfId="0"/>
    <xf numFmtId="0" fontId="3" fillId="2" borderId="1" applyAlignment="1" pivotButton="0" quotePrefix="0" xfId="0">
      <alignment horizontal="center"/>
    </xf>
    <xf numFmtId="0" fontId="10" fillId="4" borderId="0" pivotButton="0" quotePrefix="0" xfId="0"/>
    <xf numFmtId="164" fontId="11" fillId="13" borderId="1" pivotButton="0" quotePrefix="0" xfId="0"/>
    <xf numFmtId="165" fontId="11" fillId="13" borderId="1" pivotButton="0" quotePrefix="0" xfId="0"/>
    <xf numFmtId="0" fontId="12" fillId="0" borderId="0" applyAlignment="1" pivotButton="0" quotePrefix="0" xfId="0">
      <alignment horizontal="center"/>
    </xf>
    <xf numFmtId="0" fontId="9" fillId="4" borderId="1" pivotButton="0" quotePrefix="0" xfId="0"/>
    <xf numFmtId="166" fontId="11" fillId="4" borderId="1" pivotButton="0" quotePrefix="0" xfId="0"/>
    <xf numFmtId="166" fontId="9" fillId="4" borderId="1" pivotButton="0" quotePrefix="0" xfId="0"/>
    <xf numFmtId="164" fontId="6" fillId="14" borderId="1" pivotButton="0" quotePrefix="0" xfId="0"/>
    <xf numFmtId="166" fontId="6" fillId="0" borderId="1" pivotButton="0" quotePrefix="0" xfId="0"/>
    <xf numFmtId="164" fontId="6" fillId="0" borderId="1" pivotButton="0" quotePrefix="0" xfId="0"/>
    <xf numFmtId="166" fontId="6" fillId="14" borderId="1" pivotButton="0" quotePrefix="0" xfId="0"/>
    <xf numFmtId="0" fontId="0" fillId="0" borderId="4" pivotButton="0" quotePrefix="0" xfId="0"/>
    <xf numFmtId="0" fontId="0" fillId="0" borderId="5" pivotButton="0" quotePrefix="0" xfId="0"/>
    <xf numFmtId="0" fontId="6" fillId="0" borderId="1" applyAlignment="1" pivotButton="0" quotePrefix="0" xfId="0">
      <alignment horizontal="center" vertical="top"/>
    </xf>
    <xf numFmtId="0" fontId="10" fillId="0" borderId="1" applyAlignment="1" pivotButton="0" quotePrefix="0" xfId="0">
      <alignment vertical="top" wrapText="1"/>
    </xf>
    <xf numFmtId="0" fontId="6" fillId="5" borderId="1" applyAlignment="1" pivotButton="0" quotePrefix="0" xfId="0">
      <alignment horizontal="center" vertical="top"/>
    </xf>
    <xf numFmtId="0" fontId="10" fillId="5" borderId="1" applyAlignment="1" pivotButton="0" quotePrefix="0" xfId="0">
      <alignment vertical="top" wrapText="1"/>
    </xf>
    <xf numFmtId="0" fontId="8" fillId="3" borderId="0" applyAlignment="1" pivotButton="0" quotePrefix="0" xfId="0">
      <alignment horizontal="center" vertical="center" wrapText="1"/>
    </xf>
    <xf numFmtId="0" fontId="9" fillId="5" borderId="1" pivotButton="0" quotePrefix="0" xfId="0"/>
    <xf numFmtId="0" fontId="0" fillId="5" borderId="1" pivotButton="0" quotePrefix="0" xfId="0"/>
    <xf numFmtId="167" fontId="9" fillId="5" borderId="1" pivotButton="0" quotePrefix="0" xfId="0"/>
    <xf numFmtId="0" fontId="0" fillId="5" borderId="1" applyAlignment="1" pivotButton="0" quotePrefix="0" xfId="0">
      <alignment vertical="top" wrapText="1"/>
    </xf>
    <xf numFmtId="0" fontId="9" fillId="0" borderId="1" pivotButton="0" quotePrefix="0" xfId="0"/>
    <xf numFmtId="0" fontId="0" fillId="0" borderId="1" pivotButton="0" quotePrefix="0" xfId="0"/>
    <xf numFmtId="0" fontId="0" fillId="13" borderId="1" pivotButton="0" quotePrefix="0" xfId="0"/>
    <xf numFmtId="167" fontId="9" fillId="4" borderId="1" pivotButton="0" quotePrefix="0" xfId="0"/>
    <xf numFmtId="0" fontId="0" fillId="0" borderId="1" applyAlignment="1" pivotButton="0" quotePrefix="0" xfId="0">
      <alignment vertical="top" wrapText="1"/>
    </xf>
    <xf numFmtId="0" fontId="6" fillId="0" borderId="1" applyAlignment="1" pivotButton="0" quotePrefix="0" xfId="0">
      <alignment vertical="center" wrapText="1"/>
    </xf>
    <xf numFmtId="0" fontId="9" fillId="15" borderId="1" applyAlignment="1" pivotButton="0" quotePrefix="0" xfId="0">
      <alignment horizontal="center" vertical="top" wrapText="1"/>
    </xf>
    <xf numFmtId="0" fontId="6" fillId="15" borderId="1" applyAlignment="1" pivotButton="0" quotePrefix="0" xfId="0">
      <alignment horizontal="left" vertical="top" wrapText="1"/>
    </xf>
    <xf numFmtId="0" fontId="9" fillId="16" borderId="1" applyAlignment="1" pivotButton="0" quotePrefix="0" xfId="0">
      <alignment horizontal="center" vertical="top" wrapText="1"/>
    </xf>
    <xf numFmtId="0" fontId="6" fillId="16" borderId="1"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37"/>
  <sheetViews>
    <sheetView showGridLines="0" workbookViewId="0">
      <pane ySplit="4" topLeftCell="A5" activePane="bottomLeft" state="frozen"/>
      <selection pane="bottomLeft" activeCell="A1" sqref="A1"/>
    </sheetView>
  </sheetViews>
  <sheetFormatPr baseColWidth="8" defaultRowHeight="15"/>
  <cols>
    <col width="30" customWidth="1" min="1" max="1"/>
    <col width="70" customWidth="1" min="2" max="2"/>
  </cols>
  <sheetData>
    <row r="1" ht="28" customHeight="1">
      <c r="A1" s="1" t="inlineStr">
        <is>
          <t>🌿  ALIMENTOS DEL VALLE S.A. de C.V.</t>
        </is>
      </c>
    </row>
    <row r="2" ht="28" customHeight="1">
      <c r="A2" s="2" t="inlineStr">
        <is>
          <t>Industry Case — AI BIZ GURU / GURU MBA</t>
        </is>
      </c>
    </row>
    <row r="3" ht="8" customHeight="1"/>
    <row r="4">
      <c r="A4" s="3" t="inlineStr">
        <is>
          <t>Category</t>
        </is>
      </c>
      <c r="B4" s="3" t="inlineStr">
        <is>
          <t>Detail</t>
        </is>
      </c>
    </row>
    <row r="5" ht="15" customHeight="1">
      <c r="A5" s="4" t="inlineStr">
        <is>
          <t>IDENTITY</t>
        </is>
      </c>
    </row>
    <row r="6" ht="15" customHeight="1">
      <c r="A6" s="5" t="inlineStr">
        <is>
          <t>Legal Name</t>
        </is>
      </c>
      <c r="B6" s="6" t="inlineStr">
        <is>
          <t>Alimentos del Valle S.A. de C.V.</t>
        </is>
      </c>
    </row>
    <row r="7" ht="15" customHeight="1">
      <c r="A7" s="7" t="inlineStr">
        <is>
          <t>Trade Name</t>
        </is>
      </c>
      <c r="B7" s="8" t="inlineStr">
        <is>
          <t>Valle Verde Foods®</t>
        </is>
      </c>
    </row>
    <row r="8" ht="15" customHeight="1">
      <c r="A8" s="5" t="inlineStr">
        <is>
          <t>Founded</t>
        </is>
      </c>
      <c r="B8" s="6" t="inlineStr">
        <is>
          <t>2014</t>
        </is>
      </c>
    </row>
    <row r="9" ht="15" customHeight="1">
      <c r="A9" s="7" t="inlineStr">
        <is>
          <t>Headquarters</t>
        </is>
      </c>
      <c r="B9" s="8" t="inlineStr">
        <is>
          <t>Querétaro, Querétaro, México</t>
        </is>
      </c>
    </row>
    <row r="10" ht="15" customHeight="1">
      <c r="A10" s="5" t="inlineStr">
        <is>
          <t>NAICS Code</t>
        </is>
      </c>
      <c r="B10" s="6" t="inlineStr">
        <is>
          <t>311 – Food Manufacturing</t>
        </is>
      </c>
    </row>
    <row r="11" ht="15" customHeight="1">
      <c r="A11" s="7" t="inlineStr">
        <is>
          <t>SAT Tax Regime</t>
        </is>
      </c>
      <c r="B11" s="8" t="inlineStr">
        <is>
          <t>Persona Moral – Régimen General de Ley</t>
        </is>
      </c>
    </row>
    <row r="12" ht="15" customHeight="1">
      <c r="A12" s="5" t="inlineStr">
        <is>
          <t>RFC</t>
        </is>
      </c>
      <c r="B12" s="6" t="inlineStr">
        <is>
          <t>ADV141023GH8</t>
        </is>
      </c>
    </row>
    <row r="13" ht="15" customHeight="1">
      <c r="A13" t="inlineStr"/>
    </row>
    <row r="14" ht="15" customHeight="1">
      <c r="A14" s="4" t="inlineStr">
        <is>
          <t>BUSINESS DESCRIPTION</t>
        </is>
      </c>
    </row>
    <row r="15" ht="18" customHeight="1">
      <c r="A15" s="7" t="inlineStr">
        <is>
          <t>Mission</t>
        </is>
      </c>
      <c r="B15" s="8" t="inlineStr">
        <is>
          <t>To transform premium Mexican agricultural produce into world-class processed foods that nourish families across three continents.</t>
        </is>
      </c>
    </row>
    <row r="16" ht="18" customHeight="1">
      <c r="A16" s="5" t="inlineStr">
        <is>
          <t>Vision</t>
        </is>
      </c>
      <c r="B16" s="6" t="inlineStr">
        <is>
          <t>To be Latin America's most trusted food-processing brand in international premium markets by 2030.</t>
        </is>
      </c>
    </row>
    <row r="17" ht="18" customHeight="1">
      <c r="A17" s="7" t="inlineStr">
        <is>
          <t>Core Activity</t>
        </is>
      </c>
      <c r="B17" s="8" t="inlineStr">
        <is>
          <t>Manufacture &amp; export of value-added processed foods: sauces, marinades, fruit pulps, freeze-dried vegetables, specialty snacks, and organic ready-meals.</t>
        </is>
      </c>
    </row>
    <row r="18" ht="15" customHeight="1">
      <c r="A18" t="inlineStr"/>
    </row>
    <row r="19" ht="15" customHeight="1">
      <c r="A19" s="4" t="inlineStr">
        <is>
          <t>GEOGRAPHIC FOOTPRINT</t>
        </is>
      </c>
    </row>
    <row r="20" ht="18" customHeight="1">
      <c r="A20" s="5" t="inlineStr">
        <is>
          <t>Manufacturing Plant</t>
        </is>
      </c>
      <c r="B20" s="6" t="inlineStr">
        <is>
          <t>Querétaro (main – 18,000 m²); Irapuato, Guanajuato (cold-chain – 6,000 m²)</t>
        </is>
      </c>
    </row>
    <row r="21" ht="18" customHeight="1">
      <c r="A21" s="7" t="inlineStr">
        <is>
          <t>Export Markets</t>
        </is>
      </c>
      <c r="B21" s="8" t="inlineStr">
        <is>
          <t>USA (42%), EU/UK (28%), Latin America – Colombia, Chile, Peru, Brazil (30%)</t>
        </is>
      </c>
    </row>
    <row r="22" ht="15" customHeight="1">
      <c r="A22" s="5" t="inlineStr">
        <is>
          <t>Distribution Hubs</t>
        </is>
      </c>
      <c r="B22" s="6" t="inlineStr">
        <is>
          <t>Laredo TX; Miami FL; Rotterdam NL; Bogotá CO</t>
        </is>
      </c>
    </row>
    <row r="23" ht="15" customHeight="1">
      <c r="A23" t="inlineStr"/>
    </row>
    <row r="24" ht="15" customHeight="1">
      <c r="A24" s="4" t="inlineStr">
        <is>
          <t>FINANCIALS AT A GLANCE (2025E)</t>
        </is>
      </c>
    </row>
    <row r="25" ht="15" customHeight="1">
      <c r="A25" s="7" t="inlineStr">
        <is>
          <t>Revenue (USD MM)</t>
        </is>
      </c>
      <c r="B25" s="8" t="inlineStr">
        <is>
          <t>$38.4</t>
        </is>
      </c>
    </row>
    <row r="26" ht="15" customHeight="1">
      <c r="A26" s="5" t="inlineStr">
        <is>
          <t>EBITDA (USD MM)</t>
        </is>
      </c>
      <c r="B26" s="6" t="inlineStr">
        <is>
          <t>$7.3</t>
        </is>
      </c>
    </row>
    <row r="27" ht="15" customHeight="1">
      <c r="A27" s="7" t="inlineStr">
        <is>
          <t>EBITDA Margin</t>
        </is>
      </c>
      <c r="B27" s="8" t="inlineStr">
        <is>
          <t>19.0%</t>
        </is>
      </c>
    </row>
    <row r="28" ht="15" customHeight="1">
      <c r="A28" s="5" t="inlineStr">
        <is>
          <t>Net Income (USD MM)</t>
        </is>
      </c>
      <c r="B28" s="6" t="inlineStr">
        <is>
          <t>$4.1</t>
        </is>
      </c>
    </row>
    <row r="29" ht="15" customHeight="1">
      <c r="A29" s="7" t="inlineStr">
        <is>
          <t>Total Assets (USD MM)</t>
        </is>
      </c>
      <c r="B29" s="8" t="inlineStr">
        <is>
          <t>$52.6</t>
        </is>
      </c>
    </row>
    <row r="30" ht="15" customHeight="1">
      <c r="A30" s="5" t="inlineStr">
        <is>
          <t>Employees</t>
        </is>
      </c>
      <c r="B30" s="6" t="inlineStr">
        <is>
          <t>847 (FTE)</t>
        </is>
      </c>
    </row>
    <row r="31" ht="15" customHeight="1">
      <c r="A31" t="inlineStr"/>
    </row>
    <row r="32" ht="15" customHeight="1">
      <c r="A32" s="4" t="inlineStr">
        <is>
          <t>CERTIFICATIONS &amp; COMPLIANCE</t>
        </is>
      </c>
    </row>
    <row r="33" ht="15" customHeight="1">
      <c r="A33" s="7" t="inlineStr">
        <is>
          <t>Food Safety</t>
        </is>
      </c>
      <c r="B33" s="8" t="inlineStr">
        <is>
          <t>FSSC 22000 v6 | BRC Grade A | HACCP | NOM-251-SSA1-2009</t>
        </is>
      </c>
    </row>
    <row r="34" ht="15" customHeight="1">
      <c r="A34" s="5" t="inlineStr">
        <is>
          <t>Organic</t>
        </is>
      </c>
      <c r="B34" s="6" t="inlineStr">
        <is>
          <t>USDA Organic | EU 848/2018 Organic | Distintivo H (México)</t>
        </is>
      </c>
    </row>
    <row r="35" ht="18" customHeight="1">
      <c r="A35" s="7" t="inlineStr">
        <is>
          <t>Export</t>
        </is>
      </c>
      <c r="B35" s="8" t="inlineStr">
        <is>
          <t>FDA Registration | SENASICA Export Permit | EUR.1 Certificate</t>
        </is>
      </c>
    </row>
    <row r="36" ht="15" customHeight="1">
      <c r="A36" s="5" t="inlineStr">
        <is>
          <t>Environmental</t>
        </is>
      </c>
      <c r="B36" s="6" t="inlineStr">
        <is>
          <t>ISO 14001:2015 | Carbon Neutral Certified (Scope 1&amp;2)</t>
        </is>
      </c>
    </row>
    <row r="37" ht="15" customHeight="1">
      <c r="A37" s="7" t="inlineStr">
        <is>
          <t>Quality</t>
        </is>
      </c>
      <c r="B37" s="8" t="inlineStr">
        <is>
          <t>ISO 9001:2015 | SQF Level 3</t>
        </is>
      </c>
    </row>
  </sheetData>
  <mergeCells count="7">
    <mergeCell ref="A24:B24"/>
    <mergeCell ref="A19:B19"/>
    <mergeCell ref="A2:H2"/>
    <mergeCell ref="A5:B5"/>
    <mergeCell ref="A32:B32"/>
    <mergeCell ref="A14:B14"/>
    <mergeCell ref="A1:H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31"/>
  <sheetViews>
    <sheetView showGridLines="0" workbookViewId="0">
      <pane ySplit="5" topLeftCell="A6" activePane="bottomLeft" state="frozen"/>
      <selection pane="bottomLeft" activeCell="A1" sqref="A1"/>
    </sheetView>
  </sheetViews>
  <sheetFormatPr baseColWidth="8" defaultRowHeight="15"/>
  <cols>
    <col width="28" customWidth="1" min="1" max="1"/>
    <col width="16" customWidth="1" min="2" max="2"/>
    <col width="12" customWidth="1" min="3" max="3"/>
    <col width="22" customWidth="1" min="4" max="4"/>
    <col width="10" customWidth="1" min="5" max="5"/>
    <col width="12" customWidth="1" min="6" max="6"/>
    <col width="20" customWidth="1" min="7" max="7"/>
    <col width="10" customWidth="1" min="8" max="8"/>
    <col width="22" customWidth="1" min="9" max="9"/>
  </cols>
  <sheetData>
    <row r="1" ht="28" customHeight="1">
      <c r="A1" s="9" t="inlineStr">
        <is>
          <t>ALIMENTOS DEL VALLE — Legal &amp; Corporate Structure</t>
        </is>
      </c>
    </row>
    <row r="2" ht="28" customHeight="1">
      <c r="A2" s="10" t="inlineStr">
        <is>
          <t>Jurisdiction: México | Entity Type: S.A. de C.V. | Governing Law: LGSM 2024</t>
        </is>
      </c>
    </row>
    <row r="4" ht="28" customHeight="1">
      <c r="A4" s="10" t="inlineStr">
        <is>
          <t>SHAREHOLDING STRUCTURE</t>
        </is>
      </c>
    </row>
    <row r="5">
      <c r="A5" s="11" t="inlineStr">
        <is>
          <t>Shareholder</t>
        </is>
      </c>
      <c r="B5" s="11" t="inlineStr">
        <is>
          <t>Role</t>
        </is>
      </c>
      <c r="C5" s="11" t="inlineStr">
        <is>
          <t>Nationality</t>
        </is>
      </c>
      <c r="D5" s="11" t="inlineStr">
        <is>
          <t>Share Class</t>
        </is>
      </c>
      <c r="E5" s="11" t="inlineStr">
        <is>
          <t>Shares</t>
        </is>
      </c>
      <c r="F5" s="11" t="inlineStr">
        <is>
          <t>% Ownership</t>
        </is>
      </c>
      <c r="G5" s="11" t="inlineStr">
        <is>
          <t>Voting Rights</t>
        </is>
      </c>
      <c r="H5" s="11" t="inlineStr">
        <is>
          <t>Paid-in Capital (MXN)</t>
        </is>
      </c>
      <c r="I5" s="11" t="inlineStr">
        <is>
          <t>Notes</t>
        </is>
      </c>
    </row>
    <row r="6">
      <c r="A6" s="12" t="inlineStr">
        <is>
          <t>Valle Holdings S.A.P.I.</t>
        </is>
      </c>
      <c r="B6" s="12" t="inlineStr">
        <is>
          <t>Controlling Shareholder</t>
        </is>
      </c>
      <c r="C6" s="12" t="inlineStr">
        <is>
          <t>México</t>
        </is>
      </c>
      <c r="D6" s="13" t="inlineStr">
        <is>
          <t>Serie A</t>
        </is>
      </c>
      <c r="E6" s="13" t="n">
        <v>6000000</v>
      </c>
      <c r="F6" s="14" t="n">
        <v>0.6</v>
      </c>
      <c r="G6" s="13" t="inlineStr">
        <is>
          <t>6,000,000</t>
        </is>
      </c>
      <c r="H6" s="13" t="inlineStr">
        <is>
          <t>30,000,000</t>
        </is>
      </c>
      <c r="I6" s="13" t="inlineStr">
        <is>
          <t>Family holding; founders</t>
        </is>
      </c>
    </row>
    <row r="7">
      <c r="A7" s="15" t="inlineStr">
        <is>
          <t>Fondo de Capital AMEXCAP IV</t>
        </is>
      </c>
      <c r="B7" s="15" t="inlineStr">
        <is>
          <t>Institutional Investor</t>
        </is>
      </c>
      <c r="C7" s="15" t="inlineStr">
        <is>
          <t>México</t>
        </is>
      </c>
      <c r="D7" s="16" t="inlineStr">
        <is>
          <t>Serie B</t>
        </is>
      </c>
      <c r="E7" s="16" t="n">
        <v>2500000</v>
      </c>
      <c r="F7" s="17" t="n">
        <v>0.25</v>
      </c>
      <c r="G7" s="16" t="inlineStr">
        <is>
          <t>2,500,000</t>
        </is>
      </c>
      <c r="H7" s="16" t="inlineStr">
        <is>
          <t>25,000,000</t>
        </is>
      </c>
      <c r="I7" s="16" t="inlineStr">
        <is>
          <t>PE fund; board seat</t>
        </is>
      </c>
    </row>
    <row r="8">
      <c r="A8" s="12" t="inlineStr">
        <is>
          <t>Export Development Fund (EDF)</t>
        </is>
      </c>
      <c r="B8" s="12" t="inlineStr">
        <is>
          <t>Strategic Investor</t>
        </is>
      </c>
      <c r="C8" s="12" t="inlineStr">
        <is>
          <t>Canada</t>
        </is>
      </c>
      <c r="D8" s="13" t="inlineStr">
        <is>
          <t>Serie B</t>
        </is>
      </c>
      <c r="E8" s="13" t="n">
        <v>1000000</v>
      </c>
      <c r="F8" s="14" t="n">
        <v>0.1</v>
      </c>
      <c r="G8" s="13" t="inlineStr">
        <is>
          <t>750,000</t>
        </is>
      </c>
      <c r="H8" s="13" t="inlineStr">
        <is>
          <t>10,000,000</t>
        </is>
      </c>
      <c r="I8" s="13" t="inlineStr">
        <is>
          <t>IFC affiliate; advisory</t>
        </is>
      </c>
    </row>
    <row r="9">
      <c r="A9" s="15" t="inlineStr">
        <is>
          <t>Management ESOP Pool</t>
        </is>
      </c>
      <c r="B9" s="15" t="inlineStr">
        <is>
          <t>Employee Stock</t>
        </is>
      </c>
      <c r="C9" s="15" t="inlineStr">
        <is>
          <t>México</t>
        </is>
      </c>
      <c r="D9" s="16" t="inlineStr">
        <is>
          <t>Serie C</t>
        </is>
      </c>
      <c r="E9" s="16" t="n">
        <v>500000</v>
      </c>
      <c r="F9" s="17" t="n">
        <v>0.05</v>
      </c>
      <c r="G9" s="16" t="inlineStr">
        <is>
          <t>250,000</t>
        </is>
      </c>
      <c r="H9" s="16" t="inlineStr">
        <is>
          <t>2,500,000</t>
        </is>
      </c>
      <c r="I9" s="16" t="inlineStr">
        <is>
          <t>Vested 4-yr cliff</t>
        </is>
      </c>
    </row>
    <row r="10" ht="15" customHeight="1">
      <c r="A10" s="18" t="inlineStr">
        <is>
          <t>TOTAL</t>
        </is>
      </c>
      <c r="B10" s="18" t="inlineStr"/>
      <c r="C10" s="18" t="inlineStr"/>
      <c r="D10" s="19" t="inlineStr"/>
      <c r="E10" s="19" t="n">
        <v>10000000</v>
      </c>
      <c r="F10" s="20" t="n">
        <v>1</v>
      </c>
      <c r="G10" s="19" t="inlineStr">
        <is>
          <t>9,500,000</t>
        </is>
      </c>
      <c r="H10" s="19" t="inlineStr">
        <is>
          <t>67,500,000</t>
        </is>
      </c>
      <c r="I10" s="19" t="inlineStr"/>
    </row>
    <row r="13" ht="28" customHeight="1">
      <c r="A13" s="10" t="inlineStr">
        <is>
          <t>BOARD OF DIRECTORS (Consejo de Administración)</t>
        </is>
      </c>
    </row>
    <row r="14">
      <c r="A14" s="11" t="inlineStr">
        <is>
          <t>Name</t>
        </is>
      </c>
      <c r="B14" s="11" t="inlineStr">
        <is>
          <t>Position</t>
        </is>
      </c>
      <c r="C14" s="11" t="inlineStr">
        <is>
          <t>Type</t>
        </is>
      </c>
      <c r="D14" s="11" t="inlineStr">
        <is>
          <t>Representing</t>
        </is>
      </c>
      <c r="E14" s="11" t="inlineStr">
        <is>
          <t>Committee</t>
        </is>
      </c>
      <c r="F14" s="11" t="inlineStr">
        <is>
          <t>Tenure (yrs)</t>
        </is>
      </c>
      <c r="G14" s="11" t="inlineStr">
        <is>
          <t>Expertise</t>
        </is>
      </c>
      <c r="H14" s="11" t="inlineStr"/>
      <c r="I14" s="11" t="inlineStr"/>
    </row>
    <row r="15">
      <c r="A15" s="21" t="inlineStr">
        <is>
          <t>Ing. Roberto Valle Sandoval</t>
        </is>
      </c>
      <c r="B15" s="21" t="inlineStr">
        <is>
          <t>Chairman</t>
        </is>
      </c>
      <c r="C15" s="21" t="inlineStr">
        <is>
          <t>Executive</t>
        </is>
      </c>
      <c r="D15" s="21" t="inlineStr">
        <is>
          <t>Valle Holdings</t>
        </is>
      </c>
      <c r="E15" s="21" t="inlineStr">
        <is>
          <t>Exec. Committee</t>
        </is>
      </c>
      <c r="F15" s="21" t="n">
        <v>10</v>
      </c>
      <c r="G15" s="21" t="inlineStr">
        <is>
          <t>Agro-industry, M&amp;A</t>
        </is>
      </c>
    </row>
    <row r="16">
      <c r="A16" s="22" t="inlineStr">
        <is>
          <t>Dra. Ana Lucía Méndez</t>
        </is>
      </c>
      <c r="B16" s="22" t="inlineStr">
        <is>
          <t>CEO / Director General</t>
        </is>
      </c>
      <c r="C16" s="22" t="inlineStr">
        <is>
          <t>Executive</t>
        </is>
      </c>
      <c r="D16" s="22" t="inlineStr">
        <is>
          <t>Management</t>
        </is>
      </c>
      <c r="E16" s="22" t="inlineStr">
        <is>
          <t>Exec. Committee</t>
        </is>
      </c>
      <c r="F16" s="22" t="n">
        <v>6</v>
      </c>
      <c r="G16" s="22" t="inlineStr">
        <is>
          <t>Food Science, Ops</t>
        </is>
      </c>
    </row>
    <row r="17">
      <c r="A17" s="21" t="inlineStr">
        <is>
          <t>CPA Jorge Rivas Fuentes</t>
        </is>
      </c>
      <c r="B17" s="21" t="inlineStr">
        <is>
          <t>CFO / Director Financiero</t>
        </is>
      </c>
      <c r="C17" s="21" t="inlineStr">
        <is>
          <t>Executive</t>
        </is>
      </c>
      <c r="D17" s="21" t="inlineStr">
        <is>
          <t>Management</t>
        </is>
      </c>
      <c r="E17" s="21" t="inlineStr">
        <is>
          <t>Audit</t>
        </is>
      </c>
      <c r="F17" s="21" t="n">
        <v>4</v>
      </c>
      <c r="G17" s="21" t="inlineStr">
        <is>
          <t>Finance, Treasury</t>
        </is>
      </c>
    </row>
    <row r="18">
      <c r="A18" s="22" t="inlineStr">
        <is>
          <t>Sr. David Chen</t>
        </is>
      </c>
      <c r="B18" s="22" t="inlineStr">
        <is>
          <t>Board Member</t>
        </is>
      </c>
      <c r="C18" s="22" t="inlineStr">
        <is>
          <t>Independent</t>
        </is>
      </c>
      <c r="D18" s="22" t="inlineStr">
        <is>
          <t>EDF Canada</t>
        </is>
      </c>
      <c r="E18" s="22" t="inlineStr">
        <is>
          <t>Audit; Risk</t>
        </is>
      </c>
      <c r="F18" s="22" t="n">
        <v>3</v>
      </c>
      <c r="G18" s="22" t="inlineStr">
        <is>
          <t>Export Finance, ESG</t>
        </is>
      </c>
    </row>
    <row r="19">
      <c r="A19" s="21" t="inlineStr">
        <is>
          <t>Lic. Sofía Castillo Vega</t>
        </is>
      </c>
      <c r="B19" s="21" t="inlineStr">
        <is>
          <t>Board Member</t>
        </is>
      </c>
      <c r="C19" s="21" t="inlineStr">
        <is>
          <t>Independent</t>
        </is>
      </c>
      <c r="D19" s="21" t="inlineStr">
        <is>
          <t>AMEXCAP IV</t>
        </is>
      </c>
      <c r="E19" s="21" t="inlineStr">
        <is>
          <t>Compensation</t>
        </is>
      </c>
      <c r="F19" s="21" t="n">
        <v>5</v>
      </c>
      <c r="G19" s="21" t="inlineStr">
        <is>
          <t>PE, Strategy</t>
        </is>
      </c>
    </row>
    <row r="20">
      <c r="A20" s="22" t="inlineStr">
        <is>
          <t>Dr. Michael Torres</t>
        </is>
      </c>
      <c r="B20" s="22" t="inlineStr">
        <is>
          <t>Board Member</t>
        </is>
      </c>
      <c r="C20" s="22" t="inlineStr">
        <is>
          <t>Independent</t>
        </is>
      </c>
      <c r="D20" s="22" t="inlineStr">
        <is>
          <t>External</t>
        </is>
      </c>
      <c r="E20" s="22" t="inlineStr">
        <is>
          <t>Audit (Chair)</t>
        </is>
      </c>
      <c r="F20" s="22" t="n">
        <v>2</v>
      </c>
      <c r="G20" s="22" t="inlineStr">
        <is>
          <t>Food Regulation, FDA</t>
        </is>
      </c>
    </row>
    <row r="21">
      <c r="A21" s="21" t="inlineStr">
        <is>
          <t>Mtra. Carmen Orozco</t>
        </is>
      </c>
      <c r="B21" s="21" t="inlineStr">
        <is>
          <t>Secretary</t>
        </is>
      </c>
      <c r="C21" s="21" t="inlineStr">
        <is>
          <t>Non-voting</t>
        </is>
      </c>
      <c r="D21" s="21" t="inlineStr">
        <is>
          <t>Legal Counsel</t>
        </is>
      </c>
      <c r="E21" s="21" t="inlineStr">
        <is>
          <t>All Committees</t>
        </is>
      </c>
      <c r="F21" s="21" t="n">
        <v>6</v>
      </c>
      <c r="G21" s="21" t="inlineStr">
        <is>
          <t>Corporate Law</t>
        </is>
      </c>
    </row>
    <row r="24" ht="28" customHeight="1">
      <c r="A24" s="10" t="inlineStr">
        <is>
          <t>SUBSIDIARY &amp; ENTITY STRUCTURE</t>
        </is>
      </c>
    </row>
    <row r="25">
      <c r="A25" s="23" t="inlineStr">
        <is>
          <t>Entity Name</t>
        </is>
      </c>
      <c r="B25" s="23" t="inlineStr">
        <is>
          <t>Type</t>
        </is>
      </c>
      <c r="C25" s="23" t="inlineStr">
        <is>
          <t>Country</t>
        </is>
      </c>
      <c r="D25" s="23" t="inlineStr">
        <is>
          <t>Activity</t>
        </is>
      </c>
      <c r="E25" s="23" t="inlineStr">
        <is>
          <t>% Owned</t>
        </is>
      </c>
      <c r="F25" s="23" t="inlineStr">
        <is>
          <t>Incorporated</t>
        </is>
      </c>
      <c r="G25" s="23" t="inlineStr">
        <is>
          <t>Regulator</t>
        </is>
      </c>
      <c r="H25" s="23" t="inlineStr">
        <is>
          <t>Status</t>
        </is>
      </c>
      <c r="I25" s="23" t="inlineStr">
        <is>
          <t>Notes</t>
        </is>
      </c>
    </row>
    <row r="26">
      <c r="A26" s="21" t="inlineStr">
        <is>
          <t>Alimentos del Valle S.A. de C.V.</t>
        </is>
      </c>
      <c r="B26" s="21" t="inlineStr">
        <is>
          <t>Operating Co.</t>
        </is>
      </c>
      <c r="C26" s="21" t="inlineStr">
        <is>
          <t>México</t>
        </is>
      </c>
      <c r="D26" s="21" t="inlineStr">
        <is>
          <t>Food Mfg &amp; HQ</t>
        </is>
      </c>
      <c r="E26" s="21" t="inlineStr">
        <is>
          <t>100%</t>
        </is>
      </c>
      <c r="F26" s="21" t="inlineStr">
        <is>
          <t>2014</t>
        </is>
      </c>
      <c r="G26" s="21" t="inlineStr">
        <is>
          <t>SAT / COFEPRIS</t>
        </is>
      </c>
      <c r="H26" s="21" t="inlineStr">
        <is>
          <t>Active</t>
        </is>
      </c>
      <c r="I26" s="21" t="inlineStr">
        <is>
          <t>Parent entity</t>
        </is>
      </c>
    </row>
    <row r="27">
      <c r="A27" s="22" t="inlineStr">
        <is>
          <t>Valle Verde USA LLC</t>
        </is>
      </c>
      <c r="B27" s="22" t="inlineStr">
        <is>
          <t>Sales Subsidiary</t>
        </is>
      </c>
      <c r="C27" s="22" t="inlineStr">
        <is>
          <t>USA</t>
        </is>
      </c>
      <c r="D27" s="22" t="inlineStr">
        <is>
          <t>Distribution &amp; Sales</t>
        </is>
      </c>
      <c r="E27" s="22" t="inlineStr">
        <is>
          <t>100%</t>
        </is>
      </c>
      <c r="F27" s="22" t="inlineStr">
        <is>
          <t>2018</t>
        </is>
      </c>
      <c r="G27" s="22" t="inlineStr">
        <is>
          <t>FDA / IRS</t>
        </is>
      </c>
      <c r="H27" s="22" t="inlineStr">
        <is>
          <t>Active</t>
        </is>
      </c>
      <c r="I27" s="22" t="inlineStr">
        <is>
          <t>Delaware LLC</t>
        </is>
      </c>
    </row>
    <row r="28">
      <c r="A28" s="21" t="inlineStr">
        <is>
          <t>Valle Verde Europa B.V.</t>
        </is>
      </c>
      <c r="B28" s="21" t="inlineStr">
        <is>
          <t>Trading Company</t>
        </is>
      </c>
      <c r="C28" s="21" t="inlineStr">
        <is>
          <t>Netherlands</t>
        </is>
      </c>
      <c r="D28" s="21" t="inlineStr">
        <is>
          <t>EU/UK Distribution</t>
        </is>
      </c>
      <c r="E28" s="21" t="inlineStr">
        <is>
          <t>100%</t>
        </is>
      </c>
      <c r="F28" s="21" t="inlineStr">
        <is>
          <t>2021</t>
        </is>
      </c>
      <c r="G28" s="21" t="inlineStr">
        <is>
          <t>NVWA / EU</t>
        </is>
      </c>
      <c r="H28" s="21" t="inlineStr">
        <is>
          <t>Active</t>
        </is>
      </c>
      <c r="I28" s="21" t="inlineStr">
        <is>
          <t>Amsterdam HQ</t>
        </is>
      </c>
    </row>
    <row r="29">
      <c r="A29" s="22" t="inlineStr">
        <is>
          <t>Valle Verde Colombia S.A.S.</t>
        </is>
      </c>
      <c r="B29" s="22" t="inlineStr">
        <is>
          <t>JV / Sales</t>
        </is>
      </c>
      <c r="C29" s="22" t="inlineStr">
        <is>
          <t>Colombia</t>
        </is>
      </c>
      <c r="D29" s="22" t="inlineStr">
        <is>
          <t>Latam Hub</t>
        </is>
      </c>
      <c r="E29" s="22" t="inlineStr">
        <is>
          <t>70%</t>
        </is>
      </c>
      <c r="F29" s="22" t="inlineStr">
        <is>
          <t>2022</t>
        </is>
      </c>
      <c r="G29" s="22" t="inlineStr">
        <is>
          <t>INVIMA</t>
        </is>
      </c>
      <c r="H29" s="22" t="inlineStr">
        <is>
          <t>Active</t>
        </is>
      </c>
      <c r="I29" s="22" t="inlineStr">
        <is>
          <t>30% local partner</t>
        </is>
      </c>
    </row>
    <row r="30">
      <c r="A30" s="21" t="inlineStr">
        <is>
          <t>Agro Valle Qro S.A. de C.V.</t>
        </is>
      </c>
      <c r="B30" s="21" t="inlineStr">
        <is>
          <t>Supply Chain</t>
        </is>
      </c>
      <c r="C30" s="21" t="inlineStr">
        <is>
          <t>México</t>
        </is>
      </c>
      <c r="D30" s="21" t="inlineStr">
        <is>
          <t>Agricultural Sourcing</t>
        </is>
      </c>
      <c r="E30" s="21" t="inlineStr">
        <is>
          <t>100%</t>
        </is>
      </c>
      <c r="F30" s="21" t="inlineStr">
        <is>
          <t>2016</t>
        </is>
      </c>
      <c r="G30" s="21" t="inlineStr">
        <is>
          <t>SAGARPA/SAT</t>
        </is>
      </c>
      <c r="H30" s="21" t="inlineStr">
        <is>
          <t>Active</t>
        </is>
      </c>
      <c r="I30" s="21" t="inlineStr">
        <is>
          <t>Raw material procurement</t>
        </is>
      </c>
    </row>
    <row r="31">
      <c r="A31" s="22" t="inlineStr">
        <is>
          <t>Valle Verde IP Holdings B.V.</t>
        </is>
      </c>
      <c r="B31" s="22" t="inlineStr">
        <is>
          <t>IP Holding</t>
        </is>
      </c>
      <c r="C31" s="22" t="inlineStr">
        <is>
          <t>Netherlands</t>
        </is>
      </c>
      <c r="D31" s="22" t="inlineStr">
        <is>
          <t>Brand &amp; Patent Mgmt</t>
        </is>
      </c>
      <c r="E31" s="22" t="inlineStr">
        <is>
          <t>100%</t>
        </is>
      </c>
      <c r="F31" s="22" t="inlineStr">
        <is>
          <t>2021</t>
        </is>
      </c>
      <c r="G31" s="22" t="inlineStr">
        <is>
          <t>EUIPO</t>
        </is>
      </c>
      <c r="H31" s="22" t="inlineStr">
        <is>
          <t>Active</t>
        </is>
      </c>
      <c r="I31" s="22" t="inlineStr">
        <is>
          <t>IP tax optimization</t>
        </is>
      </c>
    </row>
  </sheetData>
  <mergeCells count="5">
    <mergeCell ref="A2:I2"/>
    <mergeCell ref="A13:I13"/>
    <mergeCell ref="A1:I1"/>
    <mergeCell ref="A4:I4"/>
    <mergeCell ref="A24:I2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72"/>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14" customWidth="1" min="1" max="1"/>
    <col width="32" customWidth="1" min="2" max="2"/>
    <col width="14" customWidth="1" min="3" max="3"/>
    <col width="12" customWidth="1" min="4" max="4"/>
    <col width="12" customWidth="1" min="5" max="5"/>
    <col width="12" customWidth="1" min="6" max="6"/>
    <col width="12" customWidth="1" min="7" max="7"/>
    <col width="12" customWidth="1" min="8" max="8"/>
    <col width="24" customWidth="1" min="9" max="9"/>
    <col width="26" customWidth="1" min="10" max="10"/>
  </cols>
  <sheetData>
    <row r="1" ht="28" customHeight="1">
      <c r="A1" s="9" t="inlineStr">
        <is>
          <t>ALIMENTOS DEL VALLE — KPI MASTER PYRAMID DASHBOARD</t>
        </is>
      </c>
    </row>
    <row r="2" ht="28" customHeight="1">
      <c r="A2" s="10" t="inlineStr">
        <is>
          <t>Fiscal Year 2025 | Base Currency: USD | Reporting Period: Annual</t>
        </is>
      </c>
    </row>
    <row r="3" ht="8" customHeight="1"/>
    <row r="4" ht="30" customHeight="1">
      <c r="A4" s="24" t="inlineStr">
        <is>
          <t>KPI Category</t>
        </is>
      </c>
      <c r="B4" s="24" t="inlineStr">
        <is>
          <t>KPI Name</t>
        </is>
      </c>
      <c r="C4" s="24" t="inlineStr">
        <is>
          <t>Unit</t>
        </is>
      </c>
      <c r="D4" s="24" t="inlineStr">
        <is>
          <t>2023A</t>
        </is>
      </c>
      <c r="E4" s="24" t="inlineStr">
        <is>
          <t>2024A</t>
        </is>
      </c>
      <c r="F4" s="24" t="inlineStr">
        <is>
          <t>2025E</t>
        </is>
      </c>
      <c r="G4" s="24" t="inlineStr">
        <is>
          <t>2025 Target</t>
        </is>
      </c>
      <c r="H4" s="24" t="inlineStr">
        <is>
          <t>vs Target</t>
        </is>
      </c>
      <c r="I4" s="24" t="inlineStr">
        <is>
          <t>Benchmark</t>
        </is>
      </c>
      <c r="J4" s="24" t="inlineStr">
        <is>
          <t>Notes</t>
        </is>
      </c>
    </row>
    <row r="5" ht="18" customHeight="1">
      <c r="A5" s="4" t="inlineStr">
        <is>
          <t>▶  FINANCIAL</t>
        </is>
      </c>
    </row>
    <row r="6">
      <c r="A6" s="25" t="inlineStr">
        <is>
          <t>FINANCIAL</t>
        </is>
      </c>
      <c r="B6" s="25" t="inlineStr">
        <is>
          <t>Revenue</t>
        </is>
      </c>
      <c r="C6" s="26" t="inlineStr">
        <is>
          <t>USD MM</t>
        </is>
      </c>
      <c r="D6" s="26" t="n">
        <v>26.8</v>
      </c>
      <c r="E6" s="26" t="n">
        <v>32.1</v>
      </c>
      <c r="F6" s="26" t="n">
        <v>38.4</v>
      </c>
      <c r="G6" s="26" t="n">
        <v>37</v>
      </c>
      <c r="H6" s="27">
        <f>F6-G6</f>
        <v/>
      </c>
      <c r="I6" s="28" t="inlineStr">
        <is>
          <t>Agro-export CAGR 14-18%</t>
        </is>
      </c>
      <c r="J6" s="28" t="inlineStr">
        <is>
          <t>Net revenue excluding inter-company</t>
        </is>
      </c>
    </row>
    <row r="7">
      <c r="A7" s="25" t="inlineStr">
        <is>
          <t>FINANCIAL</t>
        </is>
      </c>
      <c r="B7" s="25" t="inlineStr">
        <is>
          <t>Revenue CAGR (3-yr)</t>
        </is>
      </c>
      <c r="C7" s="26" t="inlineStr">
        <is>
          <t>%</t>
        </is>
      </c>
      <c r="D7" s="26" t="n"/>
      <c r="E7" s="26" t="n"/>
      <c r="F7" s="29" t="n">
        <v>0.128</v>
      </c>
      <c r="G7" s="29" t="n">
        <v>0.12</v>
      </c>
      <c r="H7" s="27">
        <f>F7-G7</f>
        <v/>
      </c>
      <c r="I7" s="28" t="inlineStr">
        <is>
          <t>Industry: 10-14%</t>
        </is>
      </c>
      <c r="J7" s="28" t="inlineStr">
        <is>
          <t>Since 2022 baseline $21.1MM</t>
        </is>
      </c>
    </row>
    <row r="8">
      <c r="A8" s="25" t="inlineStr">
        <is>
          <t>FINANCIAL</t>
        </is>
      </c>
      <c r="B8" s="25" t="inlineStr">
        <is>
          <t>Gross Profit</t>
        </is>
      </c>
      <c r="C8" s="26" t="inlineStr">
        <is>
          <t>USD MM</t>
        </is>
      </c>
      <c r="D8" s="26" t="n">
        <v>9.1</v>
      </c>
      <c r="E8" s="26" t="n">
        <v>11.6</v>
      </c>
      <c r="F8" s="26" t="n">
        <v>14</v>
      </c>
      <c r="G8" s="26" t="n">
        <v>13.5</v>
      </c>
      <c r="H8" s="27">
        <f>F8-G8</f>
        <v/>
      </c>
      <c r="I8" s="28" t="inlineStr"/>
      <c r="J8" s="28">
        <f>Revenue × Gross Margin</f>
        <v/>
      </c>
    </row>
    <row r="9">
      <c r="A9" s="25" t="inlineStr">
        <is>
          <t>FINANCIAL</t>
        </is>
      </c>
      <c r="B9" s="25" t="inlineStr">
        <is>
          <t>Gross Margin</t>
        </is>
      </c>
      <c r="C9" s="26" t="inlineStr">
        <is>
          <t>%</t>
        </is>
      </c>
      <c r="D9" s="29" t="n">
        <v>0.34</v>
      </c>
      <c r="E9" s="29" t="n">
        <v>0.361</v>
      </c>
      <c r="F9" s="29" t="n">
        <v>0.365</v>
      </c>
      <c r="G9" s="29" t="n">
        <v>0.36</v>
      </c>
      <c r="H9" s="27">
        <f>F9-G9</f>
        <v/>
      </c>
      <c r="I9" s="28" t="inlineStr">
        <is>
          <t>Peers: 32-38%</t>
        </is>
      </c>
      <c r="J9" s="28" t="inlineStr"/>
    </row>
    <row r="10">
      <c r="A10" s="25" t="inlineStr">
        <is>
          <t>FINANCIAL</t>
        </is>
      </c>
      <c r="B10" s="25" t="inlineStr">
        <is>
          <t>EBITDA</t>
        </is>
      </c>
      <c r="C10" s="26" t="inlineStr">
        <is>
          <t>USD MM</t>
        </is>
      </c>
      <c r="D10" s="29" t="n">
        <v>4.6</v>
      </c>
      <c r="E10" s="26" t="n">
        <v>6.1</v>
      </c>
      <c r="F10" s="26" t="n">
        <v>7.3</v>
      </c>
      <c r="G10" s="26" t="n">
        <v>7</v>
      </c>
      <c r="H10" s="27">
        <f>F10-G10</f>
        <v/>
      </c>
      <c r="I10" s="28" t="inlineStr"/>
      <c r="J10" s="28" t="inlineStr">
        <is>
          <t>Earnings before D&amp;A</t>
        </is>
      </c>
    </row>
    <row r="11">
      <c r="A11" s="25" t="inlineStr">
        <is>
          <t>FINANCIAL</t>
        </is>
      </c>
      <c r="B11" s="25" t="inlineStr">
        <is>
          <t>EBITDA Margin</t>
        </is>
      </c>
      <c r="C11" s="26" t="inlineStr">
        <is>
          <t>%</t>
        </is>
      </c>
      <c r="D11" s="29" t="n">
        <v>0.172</v>
      </c>
      <c r="E11" s="29" t="n">
        <v>0.19</v>
      </c>
      <c r="F11" s="29" t="n">
        <v>0.19</v>
      </c>
      <c r="G11" s="29" t="n">
        <v>0.189</v>
      </c>
      <c r="H11" s="27">
        <f>F11-G11</f>
        <v/>
      </c>
      <c r="I11" s="28" t="inlineStr">
        <is>
          <t>Peers: 16-22%</t>
        </is>
      </c>
      <c r="J11" s="28" t="inlineStr"/>
    </row>
    <row r="12">
      <c r="A12" s="25" t="inlineStr">
        <is>
          <t>FINANCIAL</t>
        </is>
      </c>
      <c r="B12" s="25" t="inlineStr">
        <is>
          <t>EBIT</t>
        </is>
      </c>
      <c r="C12" s="26" t="inlineStr">
        <is>
          <t>USD MM</t>
        </is>
      </c>
      <c r="D12" s="29" t="n">
        <v>3.4</v>
      </c>
      <c r="E12" s="29" t="n">
        <v>4.7</v>
      </c>
      <c r="F12" s="26" t="n">
        <v>5.8</v>
      </c>
      <c r="G12" s="26" t="n">
        <v>5.5</v>
      </c>
      <c r="H12" s="27">
        <f>F12-G12</f>
        <v/>
      </c>
      <c r="I12" s="28" t="inlineStr"/>
      <c r="J12" s="28" t="inlineStr">
        <is>
          <t>After D&amp;A $1.5MM</t>
        </is>
      </c>
    </row>
    <row r="13">
      <c r="A13" s="25" t="inlineStr">
        <is>
          <t>FINANCIAL</t>
        </is>
      </c>
      <c r="B13" s="25" t="inlineStr">
        <is>
          <t>Net Income</t>
        </is>
      </c>
      <c r="C13" s="26" t="inlineStr">
        <is>
          <t>USD MM</t>
        </is>
      </c>
      <c r="D13" s="29" t="n">
        <v>2.1</v>
      </c>
      <c r="E13" s="29" t="n">
        <v>3.2</v>
      </c>
      <c r="F13" s="29" t="n">
        <v>4.1</v>
      </c>
      <c r="G13" s="29" t="n">
        <v>3.9</v>
      </c>
      <c r="H13" s="27">
        <f>F13-G13</f>
        <v/>
      </c>
      <c r="I13" s="28" t="inlineStr"/>
      <c r="J13" s="28" t="inlineStr">
        <is>
          <t>After tax 28% ISR</t>
        </is>
      </c>
    </row>
    <row r="14">
      <c r="A14" s="25" t="inlineStr">
        <is>
          <t>FINANCIAL</t>
        </is>
      </c>
      <c r="B14" s="25" t="inlineStr">
        <is>
          <t>Net Margin</t>
        </is>
      </c>
      <c r="C14" s="26" t="inlineStr">
        <is>
          <t>%</t>
        </is>
      </c>
      <c r="D14" s="29" t="n">
        <v>0.078</v>
      </c>
      <c r="E14" s="29" t="n">
        <v>0.1</v>
      </c>
      <c r="F14" s="29" t="n">
        <v>0.107</v>
      </c>
      <c r="G14" s="29" t="n">
        <v>0.105</v>
      </c>
      <c r="H14" s="27">
        <f>F14-G14</f>
        <v/>
      </c>
      <c r="I14" s="28" t="inlineStr">
        <is>
          <t>Peers: 8-12%</t>
        </is>
      </c>
      <c r="J14" s="28" t="inlineStr"/>
    </row>
    <row r="15">
      <c r="A15" s="25" t="inlineStr">
        <is>
          <t>FINANCIAL</t>
        </is>
      </c>
      <c r="B15" s="25" t="inlineStr">
        <is>
          <t>CAPEX</t>
        </is>
      </c>
      <c r="C15" s="26" t="inlineStr">
        <is>
          <t>USD MM</t>
        </is>
      </c>
      <c r="D15" s="29" t="n">
        <v>2.2</v>
      </c>
      <c r="E15" s="29" t="n">
        <v>3.8</v>
      </c>
      <c r="F15" s="29" t="n">
        <v>4.5</v>
      </c>
      <c r="G15" s="29" t="n">
        <v>4</v>
      </c>
      <c r="H15" s="27">
        <f>F15-G15</f>
        <v/>
      </c>
      <c r="I15" s="28" t="inlineStr">
        <is>
          <t>5-10% of Rev</t>
        </is>
      </c>
      <c r="J15" s="28" t="inlineStr">
        <is>
          <t>Expansion + maintenance</t>
        </is>
      </c>
    </row>
    <row r="16">
      <c r="A16" s="25" t="inlineStr">
        <is>
          <t>FINANCIAL</t>
        </is>
      </c>
      <c r="B16" s="25" t="inlineStr">
        <is>
          <t>Working Capital (Days)</t>
        </is>
      </c>
      <c r="C16" s="26" t="inlineStr">
        <is>
          <t>Days</t>
        </is>
      </c>
      <c r="D16" s="26" t="n">
        <v>68</v>
      </c>
      <c r="E16" s="26" t="n">
        <v>62</v>
      </c>
      <c r="F16" s="26" t="n">
        <v>58</v>
      </c>
      <c r="G16" s="26" t="n">
        <v>55</v>
      </c>
      <c r="H16" s="27">
        <f>F16-G16</f>
        <v/>
      </c>
      <c r="I16" s="28" t="inlineStr">
        <is>
          <t>Industry: 50-70</t>
        </is>
      </c>
      <c r="J16" s="28" t="inlineStr">
        <is>
          <t>AR+Inv-AP</t>
        </is>
      </c>
    </row>
    <row r="17">
      <c r="A17" s="25" t="inlineStr">
        <is>
          <t>FINANCIAL</t>
        </is>
      </c>
      <c r="B17" s="25" t="inlineStr">
        <is>
          <t>Debt/EBITDA</t>
        </is>
      </c>
      <c r="C17" s="26" t="inlineStr">
        <is>
          <t>x</t>
        </is>
      </c>
      <c r="D17" s="29" t="n">
        <v>2.8</v>
      </c>
      <c r="E17" s="29" t="n">
        <v>2.3</v>
      </c>
      <c r="F17" s="29" t="n">
        <v>1.9</v>
      </c>
      <c r="G17" s="29" t="n">
        <v>2</v>
      </c>
      <c r="H17" s="27">
        <f>F17-G17</f>
        <v/>
      </c>
      <c r="I17" s="28" t="inlineStr">
        <is>
          <t>&lt; 2.5x</t>
        </is>
      </c>
      <c r="J17" s="28" t="inlineStr">
        <is>
          <t>Covenant: &lt; 3.5x</t>
        </is>
      </c>
    </row>
    <row r="18">
      <c r="A18" s="25" t="inlineStr">
        <is>
          <t>FINANCIAL</t>
        </is>
      </c>
      <c r="B18" s="25" t="inlineStr">
        <is>
          <t>Interest Coverage (EBIT/Interest)</t>
        </is>
      </c>
      <c r="C18" s="26" t="inlineStr">
        <is>
          <t>x</t>
        </is>
      </c>
      <c r="D18" s="29" t="n">
        <v>3.2</v>
      </c>
      <c r="E18" s="29" t="n">
        <v>4.1</v>
      </c>
      <c r="F18" s="26" t="n">
        <v>5.2</v>
      </c>
      <c r="G18" s="26" t="n">
        <v>5</v>
      </c>
      <c r="H18" s="27">
        <f>F18-G18</f>
        <v/>
      </c>
      <c r="I18" s="28" t="inlineStr">
        <is>
          <t>&gt; 4.0x</t>
        </is>
      </c>
      <c r="J18" s="28" t="inlineStr"/>
    </row>
    <row r="19">
      <c r="A19" s="25" t="inlineStr">
        <is>
          <t>FINANCIAL</t>
        </is>
      </c>
      <c r="B19" s="25" t="inlineStr">
        <is>
          <t>Return on Equity (ROE)</t>
        </is>
      </c>
      <c r="C19" s="26" t="inlineStr">
        <is>
          <t>%</t>
        </is>
      </c>
      <c r="D19" s="29" t="n">
        <v>0.142</v>
      </c>
      <c r="E19" s="29" t="n">
        <v>0.178</v>
      </c>
      <c r="F19" s="29" t="n">
        <v>0.198</v>
      </c>
      <c r="G19" s="29" t="n">
        <v>0.19</v>
      </c>
      <c r="H19" s="27">
        <f>F19-G19</f>
        <v/>
      </c>
      <c r="I19" s="28" t="inlineStr">
        <is>
          <t>Peers: 15-22%</t>
        </is>
      </c>
      <c r="J19" s="28" t="inlineStr"/>
    </row>
    <row r="20">
      <c r="A20" s="25" t="inlineStr">
        <is>
          <t>FINANCIAL</t>
        </is>
      </c>
      <c r="B20" s="25" t="inlineStr">
        <is>
          <t>Return on Assets (ROA)</t>
        </is>
      </c>
      <c r="C20" s="26" t="inlineStr">
        <is>
          <t>%</t>
        </is>
      </c>
      <c r="D20" s="29" t="n">
        <v>0.062</v>
      </c>
      <c r="E20" s="29" t="n">
        <v>0.082</v>
      </c>
      <c r="F20" s="29" t="n">
        <v>0.078</v>
      </c>
      <c r="G20" s="29" t="n">
        <v>0.08</v>
      </c>
      <c r="H20" s="27">
        <f>F20-G20</f>
        <v/>
      </c>
      <c r="I20" s="28" t="inlineStr">
        <is>
          <t>Peers: 6-10%</t>
        </is>
      </c>
      <c r="J20" s="28" t="inlineStr"/>
    </row>
    <row r="21" ht="18" customHeight="1">
      <c r="A21" s="4" t="inlineStr">
        <is>
          <t>▶  COMMERCIAL</t>
        </is>
      </c>
    </row>
    <row r="22">
      <c r="A22" s="30" t="inlineStr">
        <is>
          <t>COMMERCIAL</t>
        </is>
      </c>
      <c r="B22" s="30" t="inlineStr">
        <is>
          <t>Export Revenue</t>
        </is>
      </c>
      <c r="C22" s="31" t="inlineStr">
        <is>
          <t>USD MM</t>
        </is>
      </c>
      <c r="D22" s="31" t="n">
        <v>22.9</v>
      </c>
      <c r="E22" s="31" t="n">
        <v>27.8</v>
      </c>
      <c r="F22" s="31" t="n">
        <v>33.6</v>
      </c>
      <c r="G22" s="31" t="n">
        <v>32</v>
      </c>
      <c r="H22" s="32">
        <f>F22-G22</f>
        <v/>
      </c>
      <c r="I22" s="33" t="inlineStr"/>
      <c r="J22" s="33" t="inlineStr">
        <is>
          <t>86% of total</t>
        </is>
      </c>
    </row>
    <row r="23">
      <c r="A23" s="30" t="inlineStr">
        <is>
          <t>COMMERCIAL</t>
        </is>
      </c>
      <c r="B23" s="30" t="inlineStr">
        <is>
          <t>USA Market Revenue</t>
        </is>
      </c>
      <c r="C23" s="31" t="inlineStr">
        <is>
          <t>USD MM</t>
        </is>
      </c>
      <c r="D23" s="31" t="n">
        <v>10.8</v>
      </c>
      <c r="E23" s="31" t="n">
        <v>13.4</v>
      </c>
      <c r="F23" s="31" t="n">
        <v>16.1</v>
      </c>
      <c r="G23" s="31" t="n">
        <v>15.5</v>
      </c>
      <c r="H23" s="32">
        <f>F23-G23</f>
        <v/>
      </c>
      <c r="I23" s="33" t="inlineStr"/>
      <c r="J23" s="33" t="inlineStr">
        <is>
          <t>42% of export</t>
        </is>
      </c>
    </row>
    <row r="24">
      <c r="A24" s="30" t="inlineStr">
        <is>
          <t>COMMERCIAL</t>
        </is>
      </c>
      <c r="B24" s="30" t="inlineStr">
        <is>
          <t>EU/UK Market Revenue</t>
        </is>
      </c>
      <c r="C24" s="31" t="inlineStr">
        <is>
          <t>USD MM</t>
        </is>
      </c>
      <c r="D24" s="31" t="n">
        <v>7</v>
      </c>
      <c r="E24" s="31" t="n">
        <v>8.5</v>
      </c>
      <c r="F24" s="31" t="n">
        <v>10.8</v>
      </c>
      <c r="G24" s="31" t="n">
        <v>10</v>
      </c>
      <c r="H24" s="32">
        <f>F24-G24</f>
        <v/>
      </c>
      <c r="I24" s="33" t="inlineStr"/>
      <c r="J24" s="33" t="inlineStr">
        <is>
          <t>28% of export</t>
        </is>
      </c>
    </row>
    <row r="25">
      <c r="A25" s="30" t="inlineStr">
        <is>
          <t>COMMERCIAL</t>
        </is>
      </c>
      <c r="B25" s="30" t="inlineStr">
        <is>
          <t>LatAm Revenue</t>
        </is>
      </c>
      <c r="C25" s="31" t="inlineStr">
        <is>
          <t>USD MM</t>
        </is>
      </c>
      <c r="D25" s="31" t="n">
        <v>5.1</v>
      </c>
      <c r="E25" s="31" t="n">
        <v>5.9</v>
      </c>
      <c r="F25" s="31" t="n">
        <v>6.7</v>
      </c>
      <c r="G25" s="31" t="n">
        <v>6.5</v>
      </c>
      <c r="H25" s="32">
        <f>F25-G25</f>
        <v/>
      </c>
      <c r="I25" s="33" t="inlineStr"/>
      <c r="J25" s="33" t="inlineStr">
        <is>
          <t>30% of export</t>
        </is>
      </c>
    </row>
    <row r="26">
      <c r="A26" s="30" t="inlineStr">
        <is>
          <t>COMMERCIAL</t>
        </is>
      </c>
      <c r="B26" s="30" t="inlineStr">
        <is>
          <t>Active Customers</t>
        </is>
      </c>
      <c r="C26" s="31" t="inlineStr">
        <is>
          <t>#</t>
        </is>
      </c>
      <c r="D26" s="31" t="n">
        <v>148</v>
      </c>
      <c r="E26" s="31" t="n">
        <v>172</v>
      </c>
      <c r="F26" s="31" t="n">
        <v>203</v>
      </c>
      <c r="G26" s="31" t="n">
        <v>195</v>
      </c>
      <c r="H26" s="32">
        <f>F26-G26</f>
        <v/>
      </c>
      <c r="I26" s="33" t="inlineStr"/>
      <c r="J26" s="33" t="inlineStr">
        <is>
          <t>Retail + Food Service + Industrial</t>
        </is>
      </c>
    </row>
    <row r="27">
      <c r="A27" s="30" t="inlineStr">
        <is>
          <t>COMMERCIAL</t>
        </is>
      </c>
      <c r="B27" s="30" t="inlineStr">
        <is>
          <t>Top-10 Customer Concentration</t>
        </is>
      </c>
      <c r="C27" s="31" t="inlineStr">
        <is>
          <t>%</t>
        </is>
      </c>
      <c r="D27" s="34" t="n">
        <v>0.62</v>
      </c>
      <c r="E27" s="34" t="n">
        <v>0.58</v>
      </c>
      <c r="F27" s="34" t="n">
        <v>0.54</v>
      </c>
      <c r="G27" s="34" t="n">
        <v>0.55</v>
      </c>
      <c r="H27" s="32">
        <f>F27-G27</f>
        <v/>
      </c>
      <c r="I27" s="33" t="inlineStr">
        <is>
          <t>&lt; 60%</t>
        </is>
      </c>
      <c r="J27" s="33" t="inlineStr">
        <is>
          <t>Diversification target</t>
        </is>
      </c>
    </row>
    <row r="28">
      <c r="A28" s="30" t="inlineStr">
        <is>
          <t>COMMERCIAL</t>
        </is>
      </c>
      <c r="B28" s="30" t="inlineStr">
        <is>
          <t>New Customer Revenue</t>
        </is>
      </c>
      <c r="C28" s="31" t="inlineStr">
        <is>
          <t>USD MM</t>
        </is>
      </c>
      <c r="D28" s="34" t="n">
        <v>1.8</v>
      </c>
      <c r="E28" s="34" t="n">
        <v>2.6</v>
      </c>
      <c r="F28" s="34" t="n">
        <v>3.4</v>
      </c>
      <c r="G28" s="34" t="n">
        <v>3</v>
      </c>
      <c r="H28" s="32">
        <f>F28-G28</f>
        <v/>
      </c>
      <c r="I28" s="33" t="inlineStr"/>
      <c r="J28" s="33" t="inlineStr">
        <is>
          <t>New logos per year</t>
        </is>
      </c>
    </row>
    <row r="29">
      <c r="A29" s="30" t="inlineStr">
        <is>
          <t>COMMERCIAL</t>
        </is>
      </c>
      <c r="B29" s="30" t="inlineStr">
        <is>
          <t>Customer Retention Rate</t>
        </is>
      </c>
      <c r="C29" s="31" t="inlineStr">
        <is>
          <t>%</t>
        </is>
      </c>
      <c r="D29" s="34" t="n">
        <v>0.91</v>
      </c>
      <c r="E29" s="34" t="n">
        <v>0.93</v>
      </c>
      <c r="F29" s="34" t="n">
        <v>0.9399999999999999</v>
      </c>
      <c r="G29" s="34" t="n">
        <v>0.93</v>
      </c>
      <c r="H29" s="32">
        <f>F29-G29</f>
        <v/>
      </c>
      <c r="I29" s="33" t="inlineStr">
        <is>
          <t>&gt; 90%</t>
        </is>
      </c>
      <c r="J29" s="33" t="inlineStr">
        <is>
          <t>12-month rolling</t>
        </is>
      </c>
    </row>
    <row r="30">
      <c r="A30" s="30" t="inlineStr">
        <is>
          <t>COMMERCIAL</t>
        </is>
      </c>
      <c r="B30" s="30" t="inlineStr">
        <is>
          <t>Net Revenue Retention (NRR)</t>
        </is>
      </c>
      <c r="C30" s="31" t="inlineStr">
        <is>
          <t>%</t>
        </is>
      </c>
      <c r="D30" s="34" t="n">
        <v>1.08</v>
      </c>
      <c r="E30" s="34" t="n">
        <v>1.11</v>
      </c>
      <c r="F30" s="34" t="n">
        <v>1.13</v>
      </c>
      <c r="G30" s="34" t="n">
        <v>1.1</v>
      </c>
      <c r="H30" s="32">
        <f>F30-G30</f>
        <v/>
      </c>
      <c r="I30" s="33" t="inlineStr">
        <is>
          <t>&gt; 110%</t>
        </is>
      </c>
      <c r="J30" s="33" t="inlineStr">
        <is>
          <t>Upsell + retention</t>
        </is>
      </c>
    </row>
    <row r="31">
      <c r="A31" s="30" t="inlineStr">
        <is>
          <t>COMMERCIAL</t>
        </is>
      </c>
      <c r="B31" s="30" t="inlineStr">
        <is>
          <t>Average Order Value</t>
        </is>
      </c>
      <c r="C31" s="31" t="inlineStr">
        <is>
          <t>USD</t>
        </is>
      </c>
      <c r="D31" s="31" t="n">
        <v>18400</v>
      </c>
      <c r="E31" s="31" t="n">
        <v>21200</v>
      </c>
      <c r="F31" s="31" t="n">
        <v>24600</v>
      </c>
      <c r="G31" s="31" t="n">
        <v>23000</v>
      </c>
      <c r="H31" s="32">
        <f>F31-G31</f>
        <v/>
      </c>
      <c r="I31" s="33" t="inlineStr"/>
      <c r="J31" s="33" t="inlineStr">
        <is>
          <t>Per PO</t>
        </is>
      </c>
    </row>
    <row r="32">
      <c r="A32" s="30" t="inlineStr">
        <is>
          <t>COMMERCIAL</t>
        </is>
      </c>
      <c r="B32" s="30" t="inlineStr">
        <is>
          <t>SKU Count – Active</t>
        </is>
      </c>
      <c r="C32" s="31" t="inlineStr">
        <is>
          <t>#</t>
        </is>
      </c>
      <c r="D32" s="31" t="n">
        <v>84</v>
      </c>
      <c r="E32" s="31" t="n">
        <v>96</v>
      </c>
      <c r="F32" s="31" t="n">
        <v>114</v>
      </c>
      <c r="G32" s="31" t="n">
        <v>110</v>
      </c>
      <c r="H32" s="32">
        <f>F32-G32</f>
        <v/>
      </c>
      <c r="I32" s="33" t="inlineStr"/>
      <c r="J32" s="33" t="inlineStr">
        <is>
          <t>Retail + B2B</t>
        </is>
      </c>
    </row>
    <row r="33">
      <c r="A33" s="30" t="inlineStr">
        <is>
          <t>COMMERCIAL</t>
        </is>
      </c>
      <c r="B33" s="30" t="inlineStr">
        <is>
          <t>New SKUs Launched</t>
        </is>
      </c>
      <c r="C33" s="31" t="inlineStr">
        <is>
          <t>#</t>
        </is>
      </c>
      <c r="D33" s="31" t="n">
        <v>8</v>
      </c>
      <c r="E33" s="31" t="n">
        <v>12</v>
      </c>
      <c r="F33" s="31" t="n">
        <v>18</v>
      </c>
      <c r="G33" s="31" t="n">
        <v>15</v>
      </c>
      <c r="H33" s="32">
        <f>F33-G33</f>
        <v/>
      </c>
      <c r="I33" s="33" t="inlineStr"/>
      <c r="J33" s="33" t="inlineStr">
        <is>
          <t>Innovation pipeline</t>
        </is>
      </c>
    </row>
    <row r="34" ht="18" customHeight="1">
      <c r="A34" s="4" t="inlineStr">
        <is>
          <t>▶  OPERATIONS</t>
        </is>
      </c>
    </row>
    <row r="35">
      <c r="A35" s="35" t="inlineStr">
        <is>
          <t>OPERATIONS</t>
        </is>
      </c>
      <c r="B35" s="35" t="inlineStr">
        <is>
          <t>Production Volume</t>
        </is>
      </c>
      <c r="C35" s="36" t="inlineStr">
        <is>
          <t>Metric Tons</t>
        </is>
      </c>
      <c r="D35" s="36" t="n">
        <v>8420</v>
      </c>
      <c r="E35" s="36" t="n">
        <v>10180</v>
      </c>
      <c r="F35" s="36" t="n">
        <v>12350</v>
      </c>
      <c r="G35" s="36" t="n">
        <v>12000</v>
      </c>
      <c r="H35" s="37">
        <f>F35-G35</f>
        <v/>
      </c>
      <c r="I35" s="38" t="inlineStr"/>
      <c r="J35" s="38" t="inlineStr">
        <is>
          <t>Finished goods</t>
        </is>
      </c>
    </row>
    <row r="36">
      <c r="A36" s="35" t="inlineStr">
        <is>
          <t>OPERATIONS</t>
        </is>
      </c>
      <c r="B36" s="35" t="inlineStr">
        <is>
          <t>Plant Utilization Rate</t>
        </is>
      </c>
      <c r="C36" s="36" t="inlineStr">
        <is>
          <t>%</t>
        </is>
      </c>
      <c r="D36" s="39" t="n">
        <v>0.72</v>
      </c>
      <c r="E36" s="39" t="n">
        <v>0.78</v>
      </c>
      <c r="F36" s="39" t="n">
        <v>0.83</v>
      </c>
      <c r="G36" s="39" t="n">
        <v>0.82</v>
      </c>
      <c r="H36" s="37">
        <f>F36-G36</f>
        <v/>
      </c>
      <c r="I36" s="38" t="inlineStr">
        <is>
          <t>Industry: 75-85%</t>
        </is>
      </c>
      <c r="J36" s="38" t="inlineStr"/>
    </row>
    <row r="37">
      <c r="A37" s="35" t="inlineStr">
        <is>
          <t>OPERATIONS</t>
        </is>
      </c>
      <c r="B37" s="35" t="inlineStr">
        <is>
          <t>OEE (Overall Equipment Eff.)</t>
        </is>
      </c>
      <c r="C37" s="36" t="inlineStr">
        <is>
          <t>%</t>
        </is>
      </c>
      <c r="D37" s="39" t="n">
        <v>0.71</v>
      </c>
      <c r="E37" s="39" t="n">
        <v>0.75</v>
      </c>
      <c r="F37" s="39" t="n">
        <v>0.79</v>
      </c>
      <c r="G37" s="39" t="n">
        <v>0.8</v>
      </c>
      <c r="H37" s="37">
        <f>F37-G37</f>
        <v/>
      </c>
      <c r="I37" s="38" t="inlineStr">
        <is>
          <t>&gt; 75%</t>
        </is>
      </c>
      <c r="J37" s="38" t="inlineStr">
        <is>
          <t>Availability×Perf×Quality</t>
        </is>
      </c>
    </row>
    <row r="38">
      <c r="A38" s="35" t="inlineStr">
        <is>
          <t>OPERATIONS</t>
        </is>
      </c>
      <c r="B38" s="35" t="inlineStr">
        <is>
          <t>On-Time Delivery (OTD)</t>
        </is>
      </c>
      <c r="C38" s="36" t="inlineStr">
        <is>
          <t>%</t>
        </is>
      </c>
      <c r="D38" s="39" t="n">
        <v>0.9419999999999999</v>
      </c>
      <c r="E38" s="39" t="n">
        <v>0.956</v>
      </c>
      <c r="F38" s="39" t="n">
        <v>0.968</v>
      </c>
      <c r="G38" s="39" t="n">
        <v>0.97</v>
      </c>
      <c r="H38" s="37">
        <f>F38-G38</f>
        <v/>
      </c>
      <c r="I38" s="38" t="inlineStr">
        <is>
          <t>&gt; 95%</t>
        </is>
      </c>
      <c r="J38" s="38" t="inlineStr">
        <is>
          <t>Customer promise date</t>
        </is>
      </c>
    </row>
    <row r="39">
      <c r="A39" s="35" t="inlineStr">
        <is>
          <t>OPERATIONS</t>
        </is>
      </c>
      <c r="B39" s="35" t="inlineStr">
        <is>
          <t>First-Pass Yield (FPY)</t>
        </is>
      </c>
      <c r="C39" s="36" t="inlineStr">
        <is>
          <t>%</t>
        </is>
      </c>
      <c r="D39" s="39" t="n">
        <v>0.971</v>
      </c>
      <c r="E39" s="39" t="n">
        <v>0.978</v>
      </c>
      <c r="F39" s="39" t="n">
        <v>0.982</v>
      </c>
      <c r="G39" s="39" t="n">
        <v>0.98</v>
      </c>
      <c r="H39" s="37">
        <f>F39-G39</f>
        <v/>
      </c>
      <c r="I39" s="38" t="inlineStr">
        <is>
          <t>&gt; 97%</t>
        </is>
      </c>
      <c r="J39" s="38" t="inlineStr">
        <is>
          <t>No rework required</t>
        </is>
      </c>
    </row>
    <row r="40">
      <c r="A40" s="35" t="inlineStr">
        <is>
          <t>OPERATIONS</t>
        </is>
      </c>
      <c r="B40" s="35" t="inlineStr">
        <is>
          <t>Defect Rate (PPM)</t>
        </is>
      </c>
      <c r="C40" s="36" t="inlineStr">
        <is>
          <t>PPM</t>
        </is>
      </c>
      <c r="D40" s="36" t="n">
        <v>1840</v>
      </c>
      <c r="E40" s="36" t="n">
        <v>1420</v>
      </c>
      <c r="F40" s="36" t="n">
        <v>1080</v>
      </c>
      <c r="G40" s="36" t="n">
        <v>1100</v>
      </c>
      <c r="H40" s="37">
        <f>F40-G40</f>
        <v/>
      </c>
      <c r="I40" s="38" t="inlineStr">
        <is>
          <t>&lt; 1500 PPM</t>
        </is>
      </c>
      <c r="J40" s="38" t="inlineStr">
        <is>
          <t>Parts per million</t>
        </is>
      </c>
    </row>
    <row r="41">
      <c r="A41" s="35" t="inlineStr">
        <is>
          <t>OPERATIONS</t>
        </is>
      </c>
      <c r="B41" s="35" t="inlineStr">
        <is>
          <t>Customer Complaints</t>
        </is>
      </c>
      <c r="C41" s="36" t="inlineStr">
        <is>
          <t>#/yr</t>
        </is>
      </c>
      <c r="D41" s="36" t="n">
        <v>24</v>
      </c>
      <c r="E41" s="36" t="n">
        <v>18</v>
      </c>
      <c r="F41" s="36" t="n">
        <v>11</v>
      </c>
      <c r="G41" s="36" t="n">
        <v>15</v>
      </c>
      <c r="H41" s="37">
        <f>F41-G41</f>
        <v/>
      </c>
      <c r="I41" s="38" t="inlineStr">
        <is>
          <t>&lt; 15/yr</t>
        </is>
      </c>
      <c r="J41" s="38" t="inlineStr">
        <is>
          <t>Formal complaints</t>
        </is>
      </c>
    </row>
    <row r="42">
      <c r="A42" s="35" t="inlineStr">
        <is>
          <t>OPERATIONS</t>
        </is>
      </c>
      <c r="B42" s="35" t="inlineStr">
        <is>
          <t>Inventory Turnover</t>
        </is>
      </c>
      <c r="C42" s="36" t="inlineStr">
        <is>
          <t>x</t>
        </is>
      </c>
      <c r="D42" s="36" t="n">
        <v>7.2</v>
      </c>
      <c r="E42" s="36" t="n">
        <v>8.1</v>
      </c>
      <c r="F42" s="36" t="n">
        <v>9</v>
      </c>
      <c r="G42" s="36" t="n">
        <v>8.800000000000001</v>
      </c>
      <c r="H42" s="37">
        <f>F42-G42</f>
        <v/>
      </c>
      <c r="I42" s="38" t="inlineStr">
        <is>
          <t>Industry: 7-10x</t>
        </is>
      </c>
      <c r="J42" s="38" t="inlineStr">
        <is>
          <t>COGS/Avg Inventory</t>
        </is>
      </c>
    </row>
    <row r="43">
      <c r="A43" s="35" t="inlineStr">
        <is>
          <t>OPERATIONS</t>
        </is>
      </c>
      <c r="B43" s="35" t="inlineStr">
        <is>
          <t>Days Inventory Outstanding</t>
        </is>
      </c>
      <c r="C43" s="36" t="inlineStr">
        <is>
          <t>Days</t>
        </is>
      </c>
      <c r="D43" s="36" t="n">
        <v>51</v>
      </c>
      <c r="E43" s="36" t="n">
        <v>45</v>
      </c>
      <c r="F43" s="36" t="n">
        <v>41</v>
      </c>
      <c r="G43" s="36" t="n">
        <v>42</v>
      </c>
      <c r="H43" s="37">
        <f>F43-G43</f>
        <v/>
      </c>
      <c r="I43" s="38" t="inlineStr">
        <is>
          <t>&lt; 50 Days</t>
        </is>
      </c>
      <c r="J43" s="38" t="inlineStr"/>
    </row>
    <row r="44">
      <c r="A44" s="35" t="inlineStr">
        <is>
          <t>OPERATIONS</t>
        </is>
      </c>
      <c r="B44" s="35" t="inlineStr">
        <is>
          <t>Cold-Chain Waste Rate</t>
        </is>
      </c>
      <c r="C44" s="36" t="inlineStr">
        <is>
          <t>%</t>
        </is>
      </c>
      <c r="D44" s="39" t="n">
        <v>0.038</v>
      </c>
      <c r="E44" s="39" t="n">
        <v>0.029</v>
      </c>
      <c r="F44" s="39" t="n">
        <v>0.021</v>
      </c>
      <c r="G44" s="39" t="n">
        <v>0.025</v>
      </c>
      <c r="H44" s="37">
        <f>F44-G44</f>
        <v/>
      </c>
      <c r="I44" s="38" t="inlineStr">
        <is>
          <t>&lt; 3%</t>
        </is>
      </c>
      <c r="J44" s="38" t="inlineStr">
        <is>
          <t>Spoilage + damage</t>
        </is>
      </c>
    </row>
    <row r="45">
      <c r="A45" s="35" t="inlineStr">
        <is>
          <t>OPERATIONS</t>
        </is>
      </c>
      <c r="B45" s="35" t="inlineStr">
        <is>
          <t>Energy Consumption / Ton</t>
        </is>
      </c>
      <c r="C45" s="36" t="inlineStr">
        <is>
          <t>kWh/MT</t>
        </is>
      </c>
      <c r="D45" s="36" t="n">
        <v>312</v>
      </c>
      <c r="E45" s="36" t="n">
        <v>298</v>
      </c>
      <c r="F45" s="36" t="n">
        <v>281</v>
      </c>
      <c r="G45" s="36" t="n">
        <v>285</v>
      </c>
      <c r="H45" s="37">
        <f>F45-G45</f>
        <v/>
      </c>
      <c r="I45" s="38" t="inlineStr">
        <is>
          <t>Sector avg: 290-340</t>
        </is>
      </c>
      <c r="J45" s="38" t="inlineStr">
        <is>
          <t>Efficiency trend</t>
        </is>
      </c>
    </row>
    <row r="46">
      <c r="A46" s="35" t="inlineStr">
        <is>
          <t>OPERATIONS</t>
        </is>
      </c>
      <c r="B46" s="35" t="inlineStr">
        <is>
          <t>Water Usage / Ton</t>
        </is>
      </c>
      <c r="C46" s="36" t="inlineStr">
        <is>
          <t>L/MT</t>
        </is>
      </c>
      <c r="D46" s="36" t="n">
        <v>4200</v>
      </c>
      <c r="E46" s="36" t="n">
        <v>3910</v>
      </c>
      <c r="F46" s="36" t="n">
        <v>3640</v>
      </c>
      <c r="G46" s="36" t="n">
        <v>3700</v>
      </c>
      <c r="H46" s="37">
        <f>F46-G46</f>
        <v/>
      </c>
      <c r="I46" s="38" t="inlineStr">
        <is>
          <t>&lt; 4000 L/MT</t>
        </is>
      </c>
      <c r="J46" s="38" t="inlineStr"/>
    </row>
    <row r="47" ht="18" customHeight="1">
      <c r="A47" s="4" t="inlineStr">
        <is>
          <t>▶  SUPPLY CHAIN</t>
        </is>
      </c>
    </row>
    <row r="48">
      <c r="A48" s="40" t="inlineStr">
        <is>
          <t>SUPPLY CHAIN</t>
        </is>
      </c>
      <c r="B48" s="40" t="inlineStr">
        <is>
          <t>Supplier On-Time Delivery</t>
        </is>
      </c>
      <c r="C48" s="41" t="inlineStr">
        <is>
          <t>%</t>
        </is>
      </c>
      <c r="D48" s="42" t="n">
        <v>0.882</v>
      </c>
      <c r="E48" s="42" t="n">
        <v>0.914</v>
      </c>
      <c r="F48" s="42" t="n">
        <v>0.9340000000000001</v>
      </c>
      <c r="G48" s="42" t="n">
        <v>0.93</v>
      </c>
      <c r="H48" s="43">
        <f>F48-G48</f>
        <v/>
      </c>
      <c r="I48" s="44" t="inlineStr">
        <is>
          <t>&gt; 92%</t>
        </is>
      </c>
      <c r="J48" s="44" t="inlineStr">
        <is>
          <t>Raw mat. from Mx farms</t>
        </is>
      </c>
    </row>
    <row r="49">
      <c r="A49" s="40" t="inlineStr">
        <is>
          <t>SUPPLY CHAIN</t>
        </is>
      </c>
      <c r="B49" s="40" t="inlineStr">
        <is>
          <t>Certified Suppliers</t>
        </is>
      </c>
      <c r="C49" s="41" t="inlineStr">
        <is>
          <t>%</t>
        </is>
      </c>
      <c r="D49" s="42" t="n">
        <v>0.61</v>
      </c>
      <c r="E49" s="42" t="n">
        <v>0.72</v>
      </c>
      <c r="F49" s="42" t="n">
        <v>0.8100000000000001</v>
      </c>
      <c r="G49" s="42" t="n">
        <v>0.8</v>
      </c>
      <c r="H49" s="43">
        <f>F49-G49</f>
        <v/>
      </c>
      <c r="I49" s="44" t="inlineStr">
        <is>
          <t>&gt; 80%</t>
        </is>
      </c>
      <c r="J49" s="44" t="inlineStr">
        <is>
          <t>FSSC or equiv.</t>
        </is>
      </c>
    </row>
    <row r="50">
      <c r="A50" s="40" t="inlineStr">
        <is>
          <t>SUPPLY CHAIN</t>
        </is>
      </c>
      <c r="B50" s="40" t="inlineStr">
        <is>
          <t>Local Sourcing Rate</t>
        </is>
      </c>
      <c r="C50" s="41" t="inlineStr">
        <is>
          <t>%</t>
        </is>
      </c>
      <c r="D50" s="42" t="n">
        <v>0.74</v>
      </c>
      <c r="E50" s="42" t="n">
        <v>0.77</v>
      </c>
      <c r="F50" s="42" t="n">
        <v>0.8</v>
      </c>
      <c r="G50" s="42" t="n">
        <v>0.78</v>
      </c>
      <c r="H50" s="43">
        <f>F50-G50</f>
        <v/>
      </c>
      <c r="I50" s="44" t="inlineStr">
        <is>
          <t>&gt; 75%</t>
        </is>
      </c>
      <c r="J50" s="44" t="inlineStr">
        <is>
          <t>Mexican agricultural inputs</t>
        </is>
      </c>
    </row>
    <row r="51">
      <c r="A51" s="40" t="inlineStr">
        <is>
          <t>SUPPLY CHAIN</t>
        </is>
      </c>
      <c r="B51" s="40" t="inlineStr">
        <is>
          <t>Cost of Goods Sold (COGS)</t>
        </is>
      </c>
      <c r="C51" s="41" t="inlineStr">
        <is>
          <t>USD MM</t>
        </is>
      </c>
      <c r="D51" s="41" t="n">
        <v>17.7</v>
      </c>
      <c r="E51" s="41" t="n">
        <v>20.5</v>
      </c>
      <c r="F51" s="41" t="n">
        <v>24.4</v>
      </c>
      <c r="G51" s="41" t="n">
        <v>23.5</v>
      </c>
      <c r="H51" s="43">
        <f>F51-G51</f>
        <v/>
      </c>
      <c r="I51" s="44" t="inlineStr"/>
      <c r="J51" s="44" t="inlineStr">
        <is>
          <t>Direct + indirect mfg</t>
        </is>
      </c>
    </row>
    <row r="52">
      <c r="A52" s="40" t="inlineStr">
        <is>
          <t>SUPPLY CHAIN</t>
        </is>
      </c>
      <c r="B52" s="40" t="inlineStr">
        <is>
          <t>Logistics Cost / Revenue</t>
        </is>
      </c>
      <c r="C52" s="41" t="inlineStr">
        <is>
          <t>%</t>
        </is>
      </c>
      <c r="D52" s="42" t="n">
        <v>0.082</v>
      </c>
      <c r="E52" s="42" t="n">
        <v>0.078</v>
      </c>
      <c r="F52" s="42" t="n">
        <v>0.074</v>
      </c>
      <c r="G52" s="42" t="n">
        <v>0.075</v>
      </c>
      <c r="H52" s="43">
        <f>F52-G52</f>
        <v/>
      </c>
      <c r="I52" s="44" t="inlineStr">
        <is>
          <t>&lt; 8%</t>
        </is>
      </c>
      <c r="J52" s="44" t="inlineStr">
        <is>
          <t>Freight + customs + 3PL</t>
        </is>
      </c>
    </row>
    <row r="53" ht="18" customHeight="1">
      <c r="A53" s="4" t="inlineStr">
        <is>
          <t>▶  PEOPLE</t>
        </is>
      </c>
    </row>
    <row r="54">
      <c r="A54" s="45" t="inlineStr">
        <is>
          <t>PEOPLE</t>
        </is>
      </c>
      <c r="B54" s="45" t="inlineStr">
        <is>
          <t>Total FTE</t>
        </is>
      </c>
      <c r="C54" s="46" t="inlineStr">
        <is>
          <t>#</t>
        </is>
      </c>
      <c r="D54" s="46" t="n">
        <v>694</v>
      </c>
      <c r="E54" s="46" t="n">
        <v>768</v>
      </c>
      <c r="F54" s="46" t="n">
        <v>847</v>
      </c>
      <c r="G54" s="46" t="n">
        <v>840</v>
      </c>
      <c r="H54" s="47">
        <f>F54-G54</f>
        <v/>
      </c>
      <c r="I54" s="48" t="inlineStr"/>
      <c r="J54" s="48" t="inlineStr">
        <is>
          <t>All entities</t>
        </is>
      </c>
    </row>
    <row r="55">
      <c r="A55" s="45" t="inlineStr">
        <is>
          <t>PEOPLE</t>
        </is>
      </c>
      <c r="B55" s="45" t="inlineStr">
        <is>
          <t>Revenue per Employee</t>
        </is>
      </c>
      <c r="C55" s="46" t="inlineStr">
        <is>
          <t>USD K</t>
        </is>
      </c>
      <c r="D55" s="46" t="n">
        <v>38.6</v>
      </c>
      <c r="E55" s="46" t="n">
        <v>41.8</v>
      </c>
      <c r="F55" s="46" t="n">
        <v>45.3</v>
      </c>
      <c r="G55" s="46" t="n">
        <v>44</v>
      </c>
      <c r="H55" s="47">
        <f>F55-G55</f>
        <v/>
      </c>
      <c r="I55" s="48" t="inlineStr">
        <is>
          <t>Peers: $40-55K</t>
        </is>
      </c>
      <c r="J55" s="48" t="inlineStr"/>
    </row>
    <row r="56">
      <c r="A56" s="45" t="inlineStr">
        <is>
          <t>PEOPLE</t>
        </is>
      </c>
      <c r="B56" s="45" t="inlineStr">
        <is>
          <t>Employee Turnover Rate</t>
        </is>
      </c>
      <c r="C56" s="46" t="inlineStr">
        <is>
          <t>%</t>
        </is>
      </c>
      <c r="D56" s="49" t="n">
        <v>0.182</v>
      </c>
      <c r="E56" s="49" t="n">
        <v>0.151</v>
      </c>
      <c r="F56" s="49" t="n">
        <v>0.128</v>
      </c>
      <c r="G56" s="49" t="n">
        <v>0.13</v>
      </c>
      <c r="H56" s="47">
        <f>F56-G56</f>
        <v/>
      </c>
      <c r="I56" s="48" t="inlineStr">
        <is>
          <t>&lt; 15%</t>
        </is>
      </c>
      <c r="J56" s="48" t="inlineStr">
        <is>
          <t>Voluntary exits / avg headcount</t>
        </is>
      </c>
    </row>
    <row r="57">
      <c r="A57" s="45" t="inlineStr">
        <is>
          <t>PEOPLE</t>
        </is>
      </c>
      <c r="B57" s="45" t="inlineStr">
        <is>
          <t>Female Leadership</t>
        </is>
      </c>
      <c r="C57" s="46" t="inlineStr">
        <is>
          <t>%</t>
        </is>
      </c>
      <c r="D57" s="49" t="n">
        <v>0.38</v>
      </c>
      <c r="E57" s="49" t="n">
        <v>0.42</v>
      </c>
      <c r="F57" s="49" t="n">
        <v>0.46</v>
      </c>
      <c r="G57" s="49" t="n">
        <v>0.45</v>
      </c>
      <c r="H57" s="47">
        <f>F57-G57</f>
        <v/>
      </c>
      <c r="I57" s="48" t="inlineStr">
        <is>
          <t>&gt; 40%</t>
        </is>
      </c>
      <c r="J57" s="48" t="inlineStr">
        <is>
          <t>Mgr level &amp; above</t>
        </is>
      </c>
    </row>
    <row r="58">
      <c r="A58" s="45" t="inlineStr">
        <is>
          <t>PEOPLE</t>
        </is>
      </c>
      <c r="B58" s="45" t="inlineStr">
        <is>
          <t>Training Hours / Employee</t>
        </is>
      </c>
      <c r="C58" s="46" t="inlineStr">
        <is>
          <t>hrs</t>
        </is>
      </c>
      <c r="D58" s="46" t="n">
        <v>34</v>
      </c>
      <c r="E58" s="46" t="n">
        <v>42</v>
      </c>
      <c r="F58" s="46" t="n">
        <v>48</v>
      </c>
      <c r="G58" s="46" t="n">
        <v>45</v>
      </c>
      <c r="H58" s="47">
        <f>F58-G58</f>
        <v/>
      </c>
      <c r="I58" s="48" t="inlineStr">
        <is>
          <t>&gt; 40 hrs/yr</t>
        </is>
      </c>
      <c r="J58" s="48" t="inlineStr"/>
    </row>
    <row r="59">
      <c r="A59" s="45" t="inlineStr">
        <is>
          <t>PEOPLE</t>
        </is>
      </c>
      <c r="B59" s="45" t="inlineStr">
        <is>
          <t>Injury Rate (TRIR)</t>
        </is>
      </c>
      <c r="C59" s="46" t="inlineStr">
        <is>
          <t>per 200K hrs</t>
        </is>
      </c>
      <c r="D59" s="49" t="n">
        <v>2.8</v>
      </c>
      <c r="E59" s="49" t="n">
        <v>2.1</v>
      </c>
      <c r="F59" s="49" t="n">
        <v>1.6</v>
      </c>
      <c r="G59" s="49" t="n">
        <v>1.8</v>
      </c>
      <c r="H59" s="47">
        <f>F59-G59</f>
        <v/>
      </c>
      <c r="I59" s="48" t="inlineStr">
        <is>
          <t>&lt; 2.0</t>
        </is>
      </c>
      <c r="J59" s="48" t="inlineStr">
        <is>
          <t>OSHA recordable</t>
        </is>
      </c>
    </row>
    <row r="60">
      <c r="A60" s="45" t="inlineStr">
        <is>
          <t>PEOPLE</t>
        </is>
      </c>
      <c r="B60" s="45" t="inlineStr">
        <is>
          <t>Employee Engagement Score</t>
        </is>
      </c>
      <c r="C60" s="46" t="inlineStr">
        <is>
          <t>%</t>
        </is>
      </c>
      <c r="D60" s="49" t="n">
        <v>0.71</v>
      </c>
      <c r="E60" s="49" t="n">
        <v>0.76</v>
      </c>
      <c r="F60" s="49" t="n">
        <v>0.8</v>
      </c>
      <c r="G60" s="49" t="n">
        <v>0.78</v>
      </c>
      <c r="H60" s="47">
        <f>F60-G60</f>
        <v/>
      </c>
      <c r="I60" s="48" t="inlineStr">
        <is>
          <t>&gt; 75%</t>
        </is>
      </c>
      <c r="J60" s="48" t="inlineStr">
        <is>
          <t>Annual survey</t>
        </is>
      </c>
    </row>
    <row r="61" ht="18" customHeight="1">
      <c r="A61" s="4" t="inlineStr">
        <is>
          <t>▶  ESG</t>
        </is>
      </c>
    </row>
    <row r="62">
      <c r="A62" s="50" t="inlineStr">
        <is>
          <t>ESG</t>
        </is>
      </c>
      <c r="B62" s="50" t="inlineStr">
        <is>
          <t>Scope 1+2 GHG Emissions</t>
        </is>
      </c>
      <c r="C62" s="51" t="inlineStr">
        <is>
          <t>tCO2e</t>
        </is>
      </c>
      <c r="D62" s="51" t="n">
        <v>4820</v>
      </c>
      <c r="E62" s="51" t="n">
        <v>4410</v>
      </c>
      <c r="F62" s="51" t="n">
        <v>3980</v>
      </c>
      <c r="G62" s="51" t="n">
        <v>4100</v>
      </c>
      <c r="H62" s="52">
        <f>F62-G62</f>
        <v/>
      </c>
      <c r="I62" s="53" t="inlineStr">
        <is>
          <t>Net Zero 2030 path</t>
        </is>
      </c>
      <c r="J62" s="53" t="inlineStr"/>
    </row>
    <row r="63">
      <c r="A63" s="50" t="inlineStr">
        <is>
          <t>ESG</t>
        </is>
      </c>
      <c r="B63" s="50" t="inlineStr">
        <is>
          <t>Renewable Energy Use</t>
        </is>
      </c>
      <c r="C63" s="51" t="inlineStr">
        <is>
          <t>%</t>
        </is>
      </c>
      <c r="D63" s="54" t="n">
        <v>0.32</v>
      </c>
      <c r="E63" s="54" t="n">
        <v>0.44</v>
      </c>
      <c r="F63" s="54" t="n">
        <v>0.58</v>
      </c>
      <c r="G63" s="54" t="n">
        <v>0.55</v>
      </c>
      <c r="H63" s="52">
        <f>F63-G63</f>
        <v/>
      </c>
      <c r="I63" s="53" t="inlineStr">
        <is>
          <t>&gt; 50% by 2025</t>
        </is>
      </c>
      <c r="J63" s="53" t="inlineStr"/>
    </row>
    <row r="64">
      <c r="A64" s="50" t="inlineStr">
        <is>
          <t>ESG</t>
        </is>
      </c>
      <c r="B64" s="50" t="inlineStr">
        <is>
          <t>Packaging Recyclable/Compost.</t>
        </is>
      </c>
      <c r="C64" s="51" t="inlineStr">
        <is>
          <t>%</t>
        </is>
      </c>
      <c r="D64" s="54" t="n">
        <v>0.61</v>
      </c>
      <c r="E64" s="54" t="n">
        <v>0.71</v>
      </c>
      <c r="F64" s="54" t="n">
        <v>0.79</v>
      </c>
      <c r="G64" s="54" t="n">
        <v>0.75</v>
      </c>
      <c r="H64" s="52">
        <f>F64-G64</f>
        <v/>
      </c>
      <c r="I64" s="53" t="inlineStr">
        <is>
          <t>&gt; 75% by 2025</t>
        </is>
      </c>
      <c r="J64" s="53" t="inlineStr"/>
    </row>
    <row r="65">
      <c r="A65" s="50" t="inlineStr">
        <is>
          <t>ESG</t>
        </is>
      </c>
      <c r="B65" s="50" t="inlineStr">
        <is>
          <t>Community Investment</t>
        </is>
      </c>
      <c r="C65" s="51" t="inlineStr">
        <is>
          <t>USD MM</t>
        </is>
      </c>
      <c r="D65" s="54" t="n">
        <v>0.18</v>
      </c>
      <c r="E65" s="54" t="n">
        <v>0.24</v>
      </c>
      <c r="F65" s="54" t="n">
        <v>0.31</v>
      </c>
      <c r="G65" s="54" t="n">
        <v>0.28</v>
      </c>
      <c r="H65" s="52">
        <f>F65-G65</f>
        <v/>
      </c>
      <c r="I65" s="53" t="inlineStr">
        <is>
          <t>0.8% of Revenue</t>
        </is>
      </c>
      <c r="J65" s="53" t="inlineStr">
        <is>
          <t>CSR programs</t>
        </is>
      </c>
    </row>
    <row r="66">
      <c r="A66" s="50" t="inlineStr">
        <is>
          <t>ESG</t>
        </is>
      </c>
      <c r="B66" s="50" t="inlineStr">
        <is>
          <t>ESG Rating (External)</t>
        </is>
      </c>
      <c r="C66" s="51" t="inlineStr">
        <is>
          <t>Score/100</t>
        </is>
      </c>
      <c r="D66" s="51" t="n">
        <v>62</v>
      </c>
      <c r="E66" s="51" t="n">
        <v>68</v>
      </c>
      <c r="F66" s="51" t="n">
        <v>74</v>
      </c>
      <c r="G66" s="51" t="n">
        <v>72</v>
      </c>
      <c r="H66" s="52">
        <f>F66-G66</f>
        <v/>
      </c>
      <c r="I66" s="53" t="inlineStr">
        <is>
          <t>&gt; 70 / 100</t>
        </is>
      </c>
      <c r="J66" s="53" t="inlineStr">
        <is>
          <t>EcoVadis or equiv.</t>
        </is>
      </c>
    </row>
    <row r="67" ht="18" customHeight="1">
      <c r="A67" s="4" t="inlineStr">
        <is>
          <t>▶  COMPLIANCE</t>
        </is>
      </c>
    </row>
    <row r="68">
      <c r="A68" s="55" t="inlineStr">
        <is>
          <t>COMPLIANCE</t>
        </is>
      </c>
      <c r="B68" s="55" t="inlineStr">
        <is>
          <t>Food Safety Audits Passed</t>
        </is>
      </c>
      <c r="C68" s="56" t="inlineStr">
        <is>
          <t>#</t>
        </is>
      </c>
      <c r="D68" s="56" t="n">
        <v>8</v>
      </c>
      <c r="E68" s="56" t="n">
        <v>9</v>
      </c>
      <c r="F68" s="56" t="n">
        <v>11</v>
      </c>
      <c r="G68" s="56" t="n">
        <v>10</v>
      </c>
      <c r="H68" s="57">
        <f>F68-G68</f>
        <v/>
      </c>
      <c r="I68" s="58" t="inlineStr">
        <is>
          <t>100% pass rate</t>
        </is>
      </c>
      <c r="J68" s="58" t="inlineStr">
        <is>
          <t>Customer + 3rd party</t>
        </is>
      </c>
    </row>
    <row r="69">
      <c r="A69" s="55" t="inlineStr">
        <is>
          <t>COMPLIANCE</t>
        </is>
      </c>
      <c r="B69" s="55" t="inlineStr">
        <is>
          <t>Regulatory Violations</t>
        </is>
      </c>
      <c r="C69" s="56" t="inlineStr">
        <is>
          <t>#</t>
        </is>
      </c>
      <c r="D69" s="56" t="n">
        <v>1</v>
      </c>
      <c r="E69" s="56" t="n">
        <v>0</v>
      </c>
      <c r="F69" s="56" t="n">
        <v>0</v>
      </c>
      <c r="G69" s="56" t="n">
        <v>0</v>
      </c>
      <c r="H69" s="57">
        <f>F69-G69</f>
        <v/>
      </c>
      <c r="I69" s="58" t="inlineStr">
        <is>
          <t>Zero tolerance</t>
        </is>
      </c>
      <c r="J69" s="58" t="inlineStr">
        <is>
          <t>FDA / COFEPRIS</t>
        </is>
      </c>
    </row>
    <row r="70">
      <c r="A70" s="55" t="inlineStr">
        <is>
          <t>COMPLIANCE</t>
        </is>
      </c>
      <c r="B70" s="55" t="inlineStr">
        <is>
          <t>Contract Compliance Rate</t>
        </is>
      </c>
      <c r="C70" s="56" t="inlineStr">
        <is>
          <t>%</t>
        </is>
      </c>
      <c r="D70" s="59" t="n">
        <v>0.962</v>
      </c>
      <c r="E70" s="59" t="n">
        <v>0.978</v>
      </c>
      <c r="F70" s="59" t="n">
        <v>0.991</v>
      </c>
      <c r="G70" s="59" t="n">
        <v>0.99</v>
      </c>
      <c r="H70" s="57">
        <f>F70-G70</f>
        <v/>
      </c>
      <c r="I70" s="58" t="inlineStr">
        <is>
          <t>&gt; 98%</t>
        </is>
      </c>
      <c r="J70" s="58" t="inlineStr">
        <is>
          <t>Delivery, quality, price</t>
        </is>
      </c>
    </row>
    <row r="71">
      <c r="A71" s="55" t="inlineStr">
        <is>
          <t>COMPLIANCE</t>
        </is>
      </c>
      <c r="B71" s="55" t="inlineStr">
        <is>
          <t>Tax Compliance (SAT)</t>
        </is>
      </c>
      <c r="C71" s="56" t="inlineStr">
        <is>
          <t>Score</t>
        </is>
      </c>
      <c r="D71" s="56" t="inlineStr">
        <is>
          <t>A</t>
        </is>
      </c>
      <c r="E71" s="56" t="inlineStr">
        <is>
          <t>A</t>
        </is>
      </c>
      <c r="F71" s="56" t="inlineStr">
        <is>
          <t>A</t>
        </is>
      </c>
      <c r="G71" s="56" t="inlineStr">
        <is>
          <t>A</t>
        </is>
      </c>
      <c r="H71" s="56" t="n"/>
      <c r="I71" s="58" t="inlineStr">
        <is>
          <t>Grade A</t>
        </is>
      </c>
      <c r="J71" s="58" t="inlineStr">
        <is>
          <t>Opinión de cumplimiento</t>
        </is>
      </c>
    </row>
    <row r="72">
      <c r="A72" s="55" t="inlineStr">
        <is>
          <t>COMPLIANCE</t>
        </is>
      </c>
      <c r="B72" s="55" t="inlineStr">
        <is>
          <t>IP Portfolio – Active Patents</t>
        </is>
      </c>
      <c r="C72" s="56" t="inlineStr">
        <is>
          <t>#</t>
        </is>
      </c>
      <c r="D72" s="56" t="n">
        <v>4</v>
      </c>
      <c r="E72" s="56" t="n">
        <v>6</v>
      </c>
      <c r="F72" s="56" t="n">
        <v>8</v>
      </c>
      <c r="G72" s="56" t="n">
        <v>7</v>
      </c>
      <c r="H72" s="57">
        <f>F72-G72</f>
        <v/>
      </c>
      <c r="I72" s="58" t="inlineStr"/>
      <c r="J72" s="58" t="inlineStr">
        <is>
          <t>Processes + formulations</t>
        </is>
      </c>
    </row>
  </sheetData>
  <mergeCells count="9">
    <mergeCell ref="A47:J47"/>
    <mergeCell ref="A1:J1"/>
    <mergeCell ref="A5:J5"/>
    <mergeCell ref="A61:J61"/>
    <mergeCell ref="A67:J67"/>
    <mergeCell ref="A21:J21"/>
    <mergeCell ref="A53:J53"/>
    <mergeCell ref="A34:J34"/>
    <mergeCell ref="A2:J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31"/>
  <sheetViews>
    <sheetView showGridLines="0" workbookViewId="0">
      <pane xSplit="3" ySplit="4" topLeftCell="D5" activePane="bottomRight" state="frozen"/>
      <selection pane="topRight"/>
      <selection pane="bottomLeft"/>
      <selection pane="bottomRight" activeCell="A1" sqref="A1"/>
    </sheetView>
  </sheetViews>
  <sheetFormatPr baseColWidth="8" defaultRowHeight="15"/>
  <cols>
    <col width="16" customWidth="1" min="2" max="2"/>
    <col width="28" customWidth="1" min="3" max="3"/>
    <col width="12" customWidth="1" min="4" max="4"/>
    <col width="12" customWidth="1" min="5" max="5"/>
    <col width="12" customWidth="1" min="6" max="6"/>
    <col width="12" customWidth="1" min="7" max="7"/>
    <col width="12" customWidth="1" min="8" max="8"/>
    <col width="14" customWidth="1" min="9" max="9"/>
  </cols>
  <sheetData>
    <row r="1" ht="28" customHeight="1">
      <c r="A1" s="9" t="inlineStr">
        <is>
          <t>ALIMENTOS DEL VALLE — 5-Year Financial Model (2023-2028E)</t>
        </is>
      </c>
    </row>
    <row r="2" ht="28" customHeight="1">
      <c r="A2" s="10" t="inlineStr">
        <is>
          <t>USD Millions | Fiscal Year End: December 31 | Auditor: Deloitte México</t>
        </is>
      </c>
    </row>
    <row r="4" ht="22" customHeight="1">
      <c r="B4" s="60" t="inlineStr">
        <is>
          <t>Category</t>
        </is>
      </c>
      <c r="C4" s="60" t="inlineStr">
        <is>
          <t>Line Item</t>
        </is>
      </c>
      <c r="D4" s="61" t="inlineStr">
        <is>
          <t>2023A</t>
        </is>
      </c>
      <c r="E4" s="61" t="inlineStr">
        <is>
          <t>2024A</t>
        </is>
      </c>
      <c r="F4" s="61" t="inlineStr">
        <is>
          <t>2025E</t>
        </is>
      </c>
      <c r="G4" s="61" t="inlineStr">
        <is>
          <t>2026E</t>
        </is>
      </c>
      <c r="H4" s="61" t="inlineStr">
        <is>
          <t>2027E</t>
        </is>
      </c>
      <c r="I4" s="61" t="inlineStr">
        <is>
          <t>2028E</t>
        </is>
      </c>
    </row>
    <row r="6" ht="28" customHeight="1">
      <c r="B6" s="10" t="inlineStr">
        <is>
          <t>KEY ASSUMPTIONS</t>
        </is>
      </c>
    </row>
    <row r="7">
      <c r="C7" s="62" t="inlineStr">
        <is>
          <t>Revenue Growth Rate</t>
        </is>
      </c>
      <c r="D7" s="63" t="n">
        <v>0.198</v>
      </c>
      <c r="E7" s="63" t="n">
        <v>0.14</v>
      </c>
      <c r="F7" s="63" t="n">
        <v>0.13</v>
      </c>
      <c r="G7" s="63" t="n">
        <v>0.13</v>
      </c>
      <c r="H7" s="63" t="n">
        <v>0.12</v>
      </c>
    </row>
    <row r="8">
      <c r="C8" s="62" t="inlineStr">
        <is>
          <t>Gross Margin</t>
        </is>
      </c>
      <c r="D8" s="63" t="n">
        <v>0.34</v>
      </c>
      <c r="E8" s="63" t="n">
        <v>0.361</v>
      </c>
      <c r="F8" s="63" t="n">
        <v>0.365</v>
      </c>
      <c r="G8" s="63" t="n">
        <v>0.372</v>
      </c>
      <c r="H8" s="63" t="n">
        <v>0.378</v>
      </c>
    </row>
    <row r="9">
      <c r="C9" s="62" t="inlineStr">
        <is>
          <t>SG&amp;A % Revenue</t>
        </is>
      </c>
      <c r="D9" s="63" t="n">
        <v>0.168</v>
      </c>
      <c r="E9" s="63" t="n">
        <v>0.171</v>
      </c>
      <c r="F9" s="63" t="n">
        <v>0.175</v>
      </c>
      <c r="G9" s="63" t="n">
        <v>0.173</v>
      </c>
      <c r="H9" s="63" t="n">
        <v>0.17</v>
      </c>
    </row>
    <row r="10">
      <c r="C10" s="62" t="inlineStr">
        <is>
          <t>D&amp;A (USD MM)</t>
        </is>
      </c>
      <c r="D10" s="63" t="n">
        <v>1.2</v>
      </c>
      <c r="E10" s="63" t="n">
        <v>1.4</v>
      </c>
      <c r="F10" s="63" t="n">
        <v>1.5</v>
      </c>
      <c r="G10" s="63" t="n">
        <v>1.7</v>
      </c>
      <c r="H10" s="63" t="n">
        <v>1.9</v>
      </c>
    </row>
    <row r="11">
      <c r="C11" s="62" t="inlineStr">
        <is>
          <t>Tax Rate (ISR)</t>
        </is>
      </c>
      <c r="D11" s="63" t="n">
        <v>0.28</v>
      </c>
      <c r="E11" s="63" t="n">
        <v>0.28</v>
      </c>
      <c r="F11" s="63" t="n">
        <v>0.28</v>
      </c>
      <c r="G11" s="63" t="n">
        <v>0.28</v>
      </c>
      <c r="H11" s="63" t="n">
        <v>0.28</v>
      </c>
    </row>
    <row r="12">
      <c r="C12" s="62" t="inlineStr">
        <is>
          <t>CAPEX (USD MM)</t>
        </is>
      </c>
      <c r="D12" s="64" t="n">
        <v>2.2</v>
      </c>
      <c r="E12" s="64" t="n">
        <v>3.8</v>
      </c>
      <c r="F12" s="64" t="n">
        <v>4.5</v>
      </c>
      <c r="G12" s="64" t="n">
        <v>5</v>
      </c>
      <c r="H12" s="64" t="n">
        <v>5.5</v>
      </c>
    </row>
    <row r="13">
      <c r="C13" s="62" t="inlineStr">
        <is>
          <t>Interest Rate on Debt</t>
        </is>
      </c>
      <c r="D13" s="63" t="n">
        <v>0.098</v>
      </c>
      <c r="E13" s="63" t="n">
        <v>0.092</v>
      </c>
      <c r="F13" s="63" t="n">
        <v>0.08799999999999999</v>
      </c>
      <c r="G13" s="63" t="n">
        <v>0.08500000000000001</v>
      </c>
      <c r="H13" s="63" t="n">
        <v>0.082</v>
      </c>
    </row>
    <row r="16" ht="28" customHeight="1">
      <c r="B16" s="10" t="inlineStr">
        <is>
          <t>INCOME STATEMENT (USD MM)</t>
        </is>
      </c>
    </row>
    <row r="17">
      <c r="B17" s="65" t="inlineStr">
        <is>
          <t>Revenue</t>
        </is>
      </c>
      <c r="C17" s="66" t="inlineStr">
        <is>
          <t>Revenue</t>
        </is>
      </c>
      <c r="D17" s="67" t="n">
        <v>26.8</v>
      </c>
      <c r="E17" s="68">
        <f>D17*(1+D7)</f>
        <v/>
      </c>
      <c r="F17" s="68">
        <f>E17*(1+E7)</f>
        <v/>
      </c>
      <c r="G17" s="68">
        <f>F17*(1+F7)</f>
        <v/>
      </c>
      <c r="H17" s="68">
        <f>G17*(1+G7)</f>
        <v/>
      </c>
    </row>
    <row r="18">
      <c r="B18" s="65" t="inlineStr">
        <is>
          <t>Revenue</t>
        </is>
      </c>
      <c r="C18" s="22" t="inlineStr">
        <is>
          <t>YoY Growth</t>
        </is>
      </c>
      <c r="D18" s="69" t="n"/>
      <c r="E18" s="69" t="n"/>
      <c r="F18" s="69">
        <f>(E17-D17)/D17</f>
        <v/>
      </c>
      <c r="G18" s="69">
        <f>(F17-E17)/E17</f>
        <v/>
      </c>
      <c r="H18" s="69">
        <f>(G17-F17)/F17</f>
        <v/>
      </c>
    </row>
    <row r="19">
      <c r="B19" s="65" t="inlineStr">
        <is>
          <t>Gross Profit</t>
        </is>
      </c>
      <c r="C19" s="22" t="inlineStr">
        <is>
          <t>COGS</t>
        </is>
      </c>
      <c r="D19" s="70">
        <f>(1-D8)*D17</f>
        <v/>
      </c>
      <c r="E19" s="70">
        <f>(1-E8)*E17</f>
        <v/>
      </c>
      <c r="F19" s="70">
        <f>(1-F8)*F17</f>
        <v/>
      </c>
      <c r="G19" s="70">
        <f>(1-G8)*G17</f>
        <v/>
      </c>
      <c r="H19" s="70">
        <f>(1-H8)*H17</f>
        <v/>
      </c>
    </row>
    <row r="20">
      <c r="B20" s="65" t="inlineStr">
        <is>
          <t>Gross Profit</t>
        </is>
      </c>
      <c r="C20" s="66" t="inlineStr">
        <is>
          <t>Gross Profit</t>
        </is>
      </c>
      <c r="D20" s="68">
        <f>D8*D17</f>
        <v/>
      </c>
      <c r="E20" s="68">
        <f>E8*E17</f>
        <v/>
      </c>
      <c r="F20" s="68">
        <f>F8*F17</f>
        <v/>
      </c>
      <c r="G20" s="68">
        <f>G8*G17</f>
        <v/>
      </c>
      <c r="H20" s="68">
        <f>H8*H17</f>
        <v/>
      </c>
    </row>
    <row r="21">
      <c r="B21" s="65" t="inlineStr">
        <is>
          <t>Gross Profit</t>
        </is>
      </c>
      <c r="C21" s="22" t="inlineStr">
        <is>
          <t>Gross Margin %</t>
        </is>
      </c>
      <c r="D21" s="71">
        <f>D20/D17</f>
        <v/>
      </c>
      <c r="E21" s="71">
        <f>E20/E17</f>
        <v/>
      </c>
      <c r="F21" s="71">
        <f>F20/F17</f>
        <v/>
      </c>
      <c r="G21" s="71">
        <f>G20/G17</f>
        <v/>
      </c>
      <c r="H21" s="71">
        <f>H20/H17</f>
        <v/>
      </c>
    </row>
    <row r="22">
      <c r="B22" s="65" t="inlineStr">
        <is>
          <t>OpEx</t>
        </is>
      </c>
      <c r="C22" s="22" t="inlineStr">
        <is>
          <t>SG&amp;A</t>
        </is>
      </c>
      <c r="D22" s="72">
        <f>D9*D17</f>
        <v/>
      </c>
      <c r="E22" s="72">
        <f>E9*E17</f>
        <v/>
      </c>
      <c r="F22" s="72">
        <f>F9*F17</f>
        <v/>
      </c>
      <c r="G22" s="72">
        <f>G9*G17</f>
        <v/>
      </c>
      <c r="H22" s="72">
        <f>H9*H17</f>
        <v/>
      </c>
    </row>
    <row r="23">
      <c r="B23" s="65" t="inlineStr">
        <is>
          <t>EBITDA</t>
        </is>
      </c>
      <c r="C23" s="66" t="inlineStr">
        <is>
          <t>EBITDA</t>
        </is>
      </c>
      <c r="D23" s="68">
        <f>D20-D22</f>
        <v/>
      </c>
      <c r="E23" s="68">
        <f>E20-E22</f>
        <v/>
      </c>
      <c r="F23" s="68">
        <f>F20-F22</f>
        <v/>
      </c>
      <c r="G23" s="68">
        <f>G20-G22</f>
        <v/>
      </c>
      <c r="H23" s="68">
        <f>H20-H22</f>
        <v/>
      </c>
    </row>
    <row r="24">
      <c r="B24" s="65" t="inlineStr">
        <is>
          <t>EBITDA</t>
        </is>
      </c>
      <c r="C24" s="22" t="inlineStr">
        <is>
          <t>EBITDA Margin %</t>
        </is>
      </c>
      <c r="D24" s="69">
        <f>D23/D17</f>
        <v/>
      </c>
      <c r="E24" s="69">
        <f>E23/E17</f>
        <v/>
      </c>
      <c r="F24" s="69">
        <f>F23/F17</f>
        <v/>
      </c>
      <c r="G24" s="69">
        <f>G23/G17</f>
        <v/>
      </c>
      <c r="H24" s="69">
        <f>H23/H17</f>
        <v/>
      </c>
    </row>
    <row r="25">
      <c r="B25" s="65" t="inlineStr">
        <is>
          <t>EBIT</t>
        </is>
      </c>
      <c r="C25" s="22" t="inlineStr">
        <is>
          <t>D&amp;A</t>
        </is>
      </c>
      <c r="D25" s="70">
        <f>D10</f>
        <v/>
      </c>
      <c r="E25" s="70">
        <f>E10</f>
        <v/>
      </c>
      <c r="F25" s="70">
        <f>F10</f>
        <v/>
      </c>
      <c r="G25" s="70">
        <f>G10</f>
        <v/>
      </c>
      <c r="H25" s="70">
        <f>H10</f>
        <v/>
      </c>
    </row>
    <row r="26">
      <c r="B26" s="65" t="inlineStr">
        <is>
          <t>EBIT</t>
        </is>
      </c>
      <c r="C26" s="66" t="inlineStr">
        <is>
          <t>EBIT</t>
        </is>
      </c>
      <c r="D26" s="68">
        <f>D23-D25</f>
        <v/>
      </c>
      <c r="E26" s="68">
        <f>E23-E25</f>
        <v/>
      </c>
      <c r="F26" s="68">
        <f>F23-F25</f>
        <v/>
      </c>
      <c r="G26" s="68">
        <f>G23-G25</f>
        <v/>
      </c>
      <c r="H26" s="68">
        <f>H23-H25</f>
        <v/>
      </c>
    </row>
    <row r="27">
      <c r="B27" s="65" t="inlineStr">
        <is>
          <t>Below EBIT</t>
        </is>
      </c>
      <c r="C27" s="22" t="inlineStr">
        <is>
          <t>Interest Expense</t>
        </is>
      </c>
      <c r="D27" s="70">
        <f>D12*14.0</f>
        <v/>
      </c>
      <c r="E27" s="70">
        <f>E12*12.0</f>
        <v/>
      </c>
      <c r="F27" s="70">
        <f>F12*10.5</f>
        <v/>
      </c>
      <c r="G27" s="70">
        <f>G12*9.0</f>
        <v/>
      </c>
      <c r="H27" s="70">
        <f>H12*8.0</f>
        <v/>
      </c>
    </row>
    <row r="28">
      <c r="B28" s="65" t="inlineStr">
        <is>
          <t>Below EBIT</t>
        </is>
      </c>
      <c r="C28" s="22" t="inlineStr">
        <is>
          <t>EBT</t>
        </is>
      </c>
      <c r="D28" s="72">
        <f>D26-D27</f>
        <v/>
      </c>
      <c r="E28" s="72">
        <f>E26-E27</f>
        <v/>
      </c>
      <c r="F28" s="72">
        <f>F26-F27</f>
        <v/>
      </c>
      <c r="G28" s="72">
        <f>G26-G27</f>
        <v/>
      </c>
      <c r="H28" s="72">
        <f>H26-H27</f>
        <v/>
      </c>
    </row>
    <row r="29">
      <c r="B29" s="65" t="inlineStr">
        <is>
          <t>Below EBIT</t>
        </is>
      </c>
      <c r="C29" s="22" t="inlineStr">
        <is>
          <t>Income Tax (ISR)</t>
        </is>
      </c>
      <c r="D29" s="70">
        <f>D11*D28</f>
        <v/>
      </c>
      <c r="E29" s="70">
        <f>E11*E28</f>
        <v/>
      </c>
      <c r="F29" s="70">
        <f>F11*F28</f>
        <v/>
      </c>
      <c r="G29" s="70">
        <f>G11*G28</f>
        <v/>
      </c>
      <c r="H29" s="70">
        <f>H11*H28</f>
        <v/>
      </c>
    </row>
    <row r="30">
      <c r="B30" s="65" t="inlineStr">
        <is>
          <t>Below EBIT</t>
        </is>
      </c>
      <c r="C30" s="66" t="inlineStr">
        <is>
          <t>Net Income</t>
        </is>
      </c>
      <c r="D30" s="68">
        <f>D28-D29</f>
        <v/>
      </c>
      <c r="E30" s="68">
        <f>E28-E29</f>
        <v/>
      </c>
      <c r="F30" s="68">
        <f>F28-F29</f>
        <v/>
      </c>
      <c r="G30" s="68">
        <f>G28-G29</f>
        <v/>
      </c>
      <c r="H30" s="68">
        <f>H28-H29</f>
        <v/>
      </c>
    </row>
    <row r="31">
      <c r="B31" s="65" t="inlineStr">
        <is>
          <t>Below EBIT</t>
        </is>
      </c>
      <c r="C31" s="22" t="inlineStr">
        <is>
          <t>Net Margin %</t>
        </is>
      </c>
      <c r="D31" s="71">
        <f>D30/D17</f>
        <v/>
      </c>
      <c r="E31" s="71">
        <f>E30/E17</f>
        <v/>
      </c>
      <c r="F31" s="71">
        <f>F30/F17</f>
        <v/>
      </c>
      <c r="G31" s="71">
        <f>G30/G17</f>
        <v/>
      </c>
      <c r="H31" s="71">
        <f>H30/H17</f>
        <v/>
      </c>
    </row>
  </sheetData>
  <mergeCells count="4">
    <mergeCell ref="A1:I1"/>
    <mergeCell ref="B6:I6"/>
    <mergeCell ref="B16:I16"/>
    <mergeCell ref="A2:I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4"/>
  <sheetViews>
    <sheetView showGridLines="0" workbookViewId="0">
      <pane ySplit="3" topLeftCell="A4" activePane="bottomLeft" state="frozen"/>
      <selection pane="bottomLeft" activeCell="A1" sqref="A1"/>
    </sheetView>
  </sheetViews>
  <sheetFormatPr baseColWidth="8" defaultRowHeight="15"/>
  <cols>
    <col width="5" customWidth="1" min="1" max="1"/>
    <col width="38" customWidth="1" min="2" max="2"/>
    <col width="75" customWidth="1" min="3" max="3"/>
    <col width="12" customWidth="1" min="4" max="4"/>
    <col width="12" customWidth="1" min="5" max="5"/>
    <col width="12" customWidth="1" min="6" max="6"/>
    <col width="12" customWidth="1" min="7" max="7"/>
  </cols>
  <sheetData>
    <row r="1" ht="28" customHeight="1">
      <c r="A1" s="9" t="inlineStr">
        <is>
          <t>ALIMENTOS DEL VALLE — Strategic Business Plan 2025–2030</t>
        </is>
      </c>
    </row>
    <row r="2" ht="28" customHeight="1">
      <c r="A2" s="10" t="inlineStr">
        <is>
          <t>"Feeding the World from Mexico's Heartland" | Confidential | Version 3.1</t>
        </is>
      </c>
    </row>
    <row r="4" ht="18" customHeight="1">
      <c r="A4" s="4" t="inlineStr">
        <is>
          <t>◆  STRATEGIC PILLARS</t>
        </is>
      </c>
    </row>
    <row r="5">
      <c r="A5" s="23" t="inlineStr">
        <is>
          <t>#</t>
        </is>
      </c>
      <c r="B5" s="23" t="inlineStr">
        <is>
          <t>Topic / Initiative</t>
        </is>
      </c>
      <c r="C5" s="23" t="inlineStr">
        <is>
          <t>Detail</t>
        </is>
      </c>
      <c r="D5" s="73" t="n"/>
      <c r="E5" s="73" t="n"/>
      <c r="F5" s="73" t="n"/>
      <c r="G5" s="74" t="n"/>
    </row>
    <row r="6" ht="42" customHeight="1">
      <c r="A6" s="75" t="n">
        <v>1</v>
      </c>
      <c r="B6" s="76" t="inlineStr">
        <is>
          <t>Pillar 1: Export Market Leadership</t>
        </is>
      </c>
      <c r="C6" s="8" t="inlineStr">
        <is>
          <t>Achieve USD 60MM in export revenue by 2028. Target Top-3 position in Mexican premium foods in US Hispanic retail, EU organic category, and LatAm premium retail. Secure 3 new long-term supply agreements (LTAs) per year.</t>
        </is>
      </c>
      <c r="D6" s="73" t="n"/>
      <c r="E6" s="73" t="n"/>
      <c r="F6" s="73" t="n"/>
      <c r="G6" s="74" t="n"/>
    </row>
    <row r="7" ht="42" customHeight="1">
      <c r="A7" s="77" t="n">
        <v>2</v>
      </c>
      <c r="B7" s="78" t="inlineStr">
        <is>
          <t>Pillar 2: Product Innovation &amp; R&amp;D</t>
        </is>
      </c>
      <c r="C7" s="6" t="inlineStr">
        <is>
          <t>Launch 15+ new SKUs annually in high-margin categories: organic freeze-dried, functional foods (probiotics), and plant-based protein products. Invest 2.5% of Revenue in R&amp;D by 2026. File 3 new patents per year.</t>
        </is>
      </c>
      <c r="D7" s="73" t="n"/>
      <c r="E7" s="73" t="n"/>
      <c r="F7" s="73" t="n"/>
      <c r="G7" s="74" t="n"/>
    </row>
    <row r="8" ht="42" customHeight="1">
      <c r="A8" s="75" t="n">
        <v>3</v>
      </c>
      <c r="B8" s="76" t="inlineStr">
        <is>
          <t>Pillar 3: Operational Excellence</t>
        </is>
      </c>
      <c r="C8" s="8" t="inlineStr">
        <is>
          <t>Achieve OEE &gt;85% across all plants by 2027. Implement Industry 4.0 (IoT sensors, predictive maintenance, digital twin). Reduce production cost per ton by 12% over 3 years through automation and lean manufacturing.</t>
        </is>
      </c>
      <c r="D8" s="73" t="n"/>
      <c r="E8" s="73" t="n"/>
      <c r="F8" s="73" t="n"/>
      <c r="G8" s="74" t="n"/>
    </row>
    <row r="9" ht="42" customHeight="1">
      <c r="A9" s="77" t="n">
        <v>4</v>
      </c>
      <c r="B9" s="78" t="inlineStr">
        <is>
          <t>Pillar 4: Sustainability &amp; ESG</t>
        </is>
      </c>
      <c r="C9" s="6" t="inlineStr">
        <is>
          <t>Carbon-neutral Scope 1&amp;2 by 2028. 100% renewable energy by 2027. Zero food waste to landfill by 2026. Achieve EcoVadis Gold rating. Lead traceability initiative using blockchain for export supply chain.</t>
        </is>
      </c>
      <c r="D9" s="73" t="n"/>
      <c r="E9" s="73" t="n"/>
      <c r="F9" s="73" t="n"/>
      <c r="G9" s="74" t="n"/>
    </row>
    <row r="10" ht="42" customHeight="1">
      <c r="A10" s="75" t="n">
        <v>5</v>
      </c>
      <c r="B10" s="76" t="inlineStr">
        <is>
          <t>Pillar 5: M&amp;A &amp; Inorganic Growth</t>
        </is>
      </c>
      <c r="C10" s="8" t="inlineStr">
        <is>
          <t>Acquire 1-2 complementary companies (USD 5-15MM range): targets in Perú/Colombia (distribution) or specialty food ingredient companies in Mexico. Explore strategic alliance with European food major for co-packing.</t>
        </is>
      </c>
      <c r="D10" s="73" t="n"/>
      <c r="E10" s="73" t="n"/>
      <c r="F10" s="73" t="n"/>
      <c r="G10" s="74" t="n"/>
    </row>
    <row r="12" ht="18" customHeight="1">
      <c r="A12" s="4" t="inlineStr">
        <is>
          <t>◆  MARKET ANALYSIS</t>
        </is>
      </c>
    </row>
    <row r="13">
      <c r="A13" s="23" t="inlineStr">
        <is>
          <t>#</t>
        </is>
      </c>
      <c r="B13" s="23" t="inlineStr">
        <is>
          <t>Topic / Initiative</t>
        </is>
      </c>
      <c r="C13" s="23" t="inlineStr">
        <is>
          <t>Detail</t>
        </is>
      </c>
      <c r="D13" s="73" t="n"/>
      <c r="E13" s="73" t="n"/>
      <c r="F13" s="73" t="n"/>
      <c r="G13" s="74" t="n"/>
    </row>
    <row r="14" ht="42" customHeight="1">
      <c r="A14" s="75" t="n">
        <v>1</v>
      </c>
      <c r="B14" s="76" t="inlineStr">
        <is>
          <t>Total Addressable Market (TAM)</t>
        </is>
      </c>
      <c r="C14" s="8" t="inlineStr">
        <is>
          <t>Global processed food export market: USD 1.9 Trillion (2024). Mexican processed food exports: USD 32.1 Billion (SAGARPA 2024 est.). Valle Verde's addressable segments: USD 8.4 Billion.</t>
        </is>
      </c>
      <c r="D14" s="73" t="n"/>
      <c r="E14" s="73" t="n"/>
      <c r="F14" s="73" t="n"/>
      <c r="G14" s="74" t="n"/>
    </row>
    <row r="15" ht="42" customHeight="1">
      <c r="A15" s="77" t="n">
        <v>2</v>
      </c>
      <c r="B15" s="78" t="inlineStr">
        <is>
          <t>US Market (42% of exports)</t>
        </is>
      </c>
      <c r="C15" s="6" t="inlineStr">
        <is>
          <t>Hispanic food market USD 317B growing 8.2% annually. Premium Mexican sauces/salsas USD 4.1B. Valle Verde distribution via Walmart, Kroger, HEB, Latin specialty chains. FDA approved. 3 DCs.</t>
        </is>
      </c>
      <c r="D15" s="73" t="n"/>
      <c r="E15" s="73" t="n"/>
      <c r="F15" s="73" t="n"/>
      <c r="G15" s="74" t="n"/>
    </row>
    <row r="16" ht="42" customHeight="1">
      <c r="A16" s="75" t="n">
        <v>3</v>
      </c>
      <c r="B16" s="76" t="inlineStr">
        <is>
          <t>EU/UK Market (28% of exports)</t>
        </is>
      </c>
      <c r="C16" s="8" t="inlineStr">
        <is>
          <t>EU organic food market EUR 52B growing 7.1%. Mexican food imports to EU growing 12% CAGR. Distribution via Edeka (Germany), Carrefour (France), Sainsbury's (UK). EUR.1 tariff advantage.</t>
        </is>
      </c>
      <c r="D16" s="73" t="n"/>
      <c r="E16" s="73" t="n"/>
      <c r="F16" s="73" t="n"/>
      <c r="G16" s="74" t="n"/>
    </row>
    <row r="17" ht="42" customHeight="1">
      <c r="A17" s="77" t="n">
        <v>4</v>
      </c>
      <c r="B17" s="78" t="inlineStr">
        <is>
          <t>LatAm Market (30% of exports)</t>
        </is>
      </c>
      <c r="C17" s="6" t="inlineStr">
        <is>
          <t>Colombia, Chile, Peru, Brazil combined GDP $1.1T. Premium food segment growing 9.4% CAGR. Valle Verde Colombia JV established 2022. Target: 20 new LatAm retail accounts per year.</t>
        </is>
      </c>
      <c r="D17" s="73" t="n"/>
      <c r="E17" s="73" t="n"/>
      <c r="F17" s="73" t="n"/>
      <c r="G17" s="74" t="n"/>
    </row>
    <row r="18" ht="42" customHeight="1">
      <c r="A18" s="75" t="n">
        <v>5</v>
      </c>
      <c r="B18" s="76" t="inlineStr">
        <is>
          <t>Competitive Positioning</t>
        </is>
      </c>
      <c r="C18" s="8" t="inlineStr">
        <is>
          <t>Price-quality premium positioning. Key differentiators: (1) USDA+EU Organic dual-certified, (2) Non-GMO verified, (3) Direct-from-farm traceability, (4) Authentic regional recipes (3 Mexican states).</t>
        </is>
      </c>
      <c r="D18" s="73" t="n"/>
      <c r="E18" s="73" t="n"/>
      <c r="F18" s="73" t="n"/>
      <c r="G18" s="74" t="n"/>
    </row>
    <row r="20" ht="18" customHeight="1">
      <c r="A20" s="4" t="inlineStr">
        <is>
          <t>◆  GROWTH INITIATIVES 2025-2028</t>
        </is>
      </c>
    </row>
    <row r="21">
      <c r="A21" s="23" t="inlineStr">
        <is>
          <t>#</t>
        </is>
      </c>
      <c r="B21" s="23" t="inlineStr">
        <is>
          <t>Topic / Initiative</t>
        </is>
      </c>
      <c r="C21" s="23" t="inlineStr">
        <is>
          <t>Detail</t>
        </is>
      </c>
      <c r="D21" s="73" t="n"/>
      <c r="E21" s="73" t="n"/>
      <c r="F21" s="73" t="n"/>
      <c r="G21" s="74" t="n"/>
    </row>
    <row r="22" ht="42" customHeight="1">
      <c r="A22" s="75" t="n">
        <v>1</v>
      </c>
      <c r="B22" s="76" t="inlineStr">
        <is>
          <t>Initiative 1: Querétaro Plant Expansion (Phase II)</t>
        </is>
      </c>
      <c r="C22" s="8" t="inlineStr">
        <is>
          <t>CAPEX: USD 12MM | Timeline: Q1 2025 – Q4 2026 | Capacity: +8,000 MT/yr | New lines: Freeze-drying, retort pouches | IRR: 28% | Payback: 3.4 years</t>
        </is>
      </c>
      <c r="D22" s="73" t="n"/>
      <c r="E22" s="73" t="n"/>
      <c r="F22" s="73" t="n"/>
      <c r="G22" s="74" t="n"/>
    </row>
    <row r="23" ht="42" customHeight="1">
      <c r="A23" s="77" t="n">
        <v>2</v>
      </c>
      <c r="B23" s="78" t="inlineStr">
        <is>
          <t>Initiative 2: US Direct-to-Retail (D2R) Program</t>
        </is>
      </c>
      <c r="C23" s="6" t="inlineStr">
        <is>
          <t>Investment: USD 2.4MM | Hire 12 DTC sales reps. Target: 800 new US retail doors by Dec 2026. Categories: premium salsas, mole kits, organic hot sauces. Revenue impact: +USD 5.2MM by 2027</t>
        </is>
      </c>
      <c r="D23" s="73" t="n"/>
      <c r="E23" s="73" t="n"/>
      <c r="F23" s="73" t="n"/>
      <c r="G23" s="74" t="n"/>
    </row>
    <row r="24" ht="42" customHeight="1">
      <c r="A24" s="75" t="n">
        <v>3</v>
      </c>
      <c r="B24" s="76" t="inlineStr">
        <is>
          <t>Initiative 3: EU Organic Category Expansion</t>
        </is>
      </c>
      <c r="C24" s="8" t="inlineStr">
        <is>
          <t>Investment: USD 1.8MM | Launch 22 EU-specific SKUs (EU Organic, fair trade). Partner with 4 EU distributors. Expand Rotterdam hub. Target: EUR 12MM revenue by 2028.</t>
        </is>
      </c>
      <c r="D24" s="73" t="n"/>
      <c r="E24" s="73" t="n"/>
      <c r="F24" s="73" t="n"/>
      <c r="G24" s="74" t="n"/>
    </row>
    <row r="25" ht="42" customHeight="1">
      <c r="A25" s="77" t="n">
        <v>4</v>
      </c>
      <c r="B25" s="78" t="inlineStr">
        <is>
          <t>Initiative 4: Digital Transformation &amp; ERP</t>
        </is>
      </c>
      <c r="C25" s="6" t="inlineStr">
        <is>
          <t>Investment: USD 3.1MM | SAP S/4HANA implementation (18 months). Integrate supply chain, finance, production, export logistics. Expected savings: USD 1.4MM/yr from Year 2 post-go-live.</t>
        </is>
      </c>
      <c r="D25" s="73" t="n"/>
      <c r="E25" s="73" t="n"/>
      <c r="F25" s="73" t="n"/>
      <c r="G25" s="74" t="n"/>
    </row>
    <row r="26" ht="42" customHeight="1">
      <c r="A26" s="75" t="n">
        <v>5</v>
      </c>
      <c r="B26" s="76" t="inlineStr">
        <is>
          <t>Initiative 5: R&amp;D Center – Querétaro</t>
        </is>
      </c>
      <c r="C26" s="8" t="inlineStr">
        <is>
          <t>Investment: USD 1.6MM | 25-person food science team. Focus: functional ingredients, nutraceutical snacks, clean-label formulations. Target: 3 patent applications per year from 2026.</t>
        </is>
      </c>
      <c r="D26" s="73" t="n"/>
      <c r="E26" s="73" t="n"/>
      <c r="F26" s="73" t="n"/>
      <c r="G26" s="74" t="n"/>
    </row>
    <row r="28" ht="18" customHeight="1">
      <c r="A28" s="4" t="inlineStr">
        <is>
          <t>◆  RISK MATRIX</t>
        </is>
      </c>
    </row>
    <row r="29">
      <c r="A29" s="23" t="inlineStr">
        <is>
          <t>#</t>
        </is>
      </c>
      <c r="B29" s="23" t="inlineStr">
        <is>
          <t>Topic / Initiative</t>
        </is>
      </c>
      <c r="C29" s="23" t="inlineStr">
        <is>
          <t>Detail</t>
        </is>
      </c>
      <c r="D29" s="73" t="n"/>
      <c r="E29" s="73" t="n"/>
      <c r="F29" s="73" t="n"/>
      <c r="G29" s="74" t="n"/>
    </row>
    <row r="30" ht="42" customHeight="1">
      <c r="A30" s="75" t="n">
        <v>1</v>
      </c>
      <c r="B30" s="76" t="inlineStr">
        <is>
          <t>Risk: FX Volatility (USD/MXN)</t>
        </is>
      </c>
      <c r="C30" s="8" t="inlineStr">
        <is>
          <t>HIGH probability | MEDIUM impact | Mitigation: Natural hedge (70% costs in MXN, 86% revenue in USD/EUR). USD forward contracts for 50% of quarterly revenue. FX policy reviewed quarterly by board.</t>
        </is>
      </c>
      <c r="D30" s="73" t="n"/>
      <c r="E30" s="73" t="n"/>
      <c r="F30" s="73" t="n"/>
      <c r="G30" s="74" t="n"/>
    </row>
    <row r="31" ht="42" customHeight="1">
      <c r="A31" s="77" t="n">
        <v>2</v>
      </c>
      <c r="B31" s="78" t="inlineStr">
        <is>
          <t>Risk: Food Safety Incident / Recall</t>
        </is>
      </c>
      <c r="C31" s="6" t="inlineStr">
        <is>
          <t>LOW probability | CRITICAL impact | Mitigation: FSSC 22000, BRC Grade A, triple testing protocol. Product recall insurance USD 10MM. Crisis communication protocol. Annual mock recall exercises.</t>
        </is>
      </c>
      <c r="D31" s="73" t="n"/>
      <c r="E31" s="73" t="n"/>
      <c r="F31" s="73" t="n"/>
      <c r="G31" s="74" t="n"/>
    </row>
    <row r="32" ht="42" customHeight="1">
      <c r="A32" s="75" t="n">
        <v>3</v>
      </c>
      <c r="B32" s="76" t="inlineStr">
        <is>
          <t>Risk: Key Customer Concentration</t>
        </is>
      </c>
      <c r="C32" s="8" t="inlineStr">
        <is>
          <t>MEDIUM probability | HIGH impact | Mitigation: No customer &gt; 12% of revenue target. Active diversification: 20+ new customers per year. LTA contract terms with volume floors.</t>
        </is>
      </c>
      <c r="D32" s="73" t="n"/>
      <c r="E32" s="73" t="n"/>
      <c r="F32" s="73" t="n"/>
      <c r="G32" s="74" t="n"/>
    </row>
    <row r="33" ht="42" customHeight="1">
      <c r="A33" s="77" t="n">
        <v>4</v>
      </c>
      <c r="B33" s="78" t="inlineStr">
        <is>
          <t>Risk: Regulatory/Tariff Changes</t>
        </is>
      </c>
      <c r="C33" s="6" t="inlineStr">
        <is>
          <t>MEDIUM probability | MEDIUM impact | Mitigation: USMCA compliance; CETA coverage for EU; active PROMEXICO and CONAPESCA engagement. Legal monitoring in all markets. Diversified market portfolio.</t>
        </is>
      </c>
      <c r="D33" s="73" t="n"/>
      <c r="E33" s="73" t="n"/>
      <c r="F33" s="73" t="n"/>
      <c r="G33" s="74" t="n"/>
    </row>
    <row r="34" ht="42" customHeight="1">
      <c r="A34" s="75" t="n">
        <v>5</v>
      </c>
      <c r="B34" s="76" t="inlineStr">
        <is>
          <t>Risk: Raw Material Availability/Price</t>
        </is>
      </c>
      <c r="C34" s="8" t="inlineStr">
        <is>
          <t>HIGH probability | MEDIUM impact | Mitigation: 3-year supply agreements with 28 agricultural cooperatives. Price escalation clauses. Agro Valle subsidiary for owned sourcing. Strategic inventory 60-day buffer.</t>
        </is>
      </c>
      <c r="D34" s="73" t="n"/>
      <c r="E34" s="73" t="n"/>
      <c r="F34" s="73" t="n"/>
      <c r="G34" s="74" t="n"/>
    </row>
    <row r="35" ht="42" customHeight="1">
      <c r="A35" s="77" t="n">
        <v>6</v>
      </c>
      <c r="B35" s="78" t="inlineStr">
        <is>
          <t>Risk: Talent &amp; Key-Person Dependency</t>
        </is>
      </c>
      <c r="C35" s="6" t="inlineStr">
        <is>
          <t>MEDIUM probability | MEDIUM impact | Mitigation: ESOP for top 50 managers. Succession plan for C-suite. Leadership development program (LDP) with IPADE. Competitive comp benchmarked annually.</t>
        </is>
      </c>
      <c r="D35" s="73" t="n"/>
      <c r="E35" s="73" t="n"/>
      <c r="F35" s="73" t="n"/>
      <c r="G35" s="74" t="n"/>
    </row>
    <row r="37" ht="18" customHeight="1">
      <c r="A37" s="4" t="inlineStr">
        <is>
          <t>◆  FINANCIAL SUMMARY — PLAN vs ACTUAL</t>
        </is>
      </c>
    </row>
    <row r="38">
      <c r="A38" s="23" t="inlineStr">
        <is>
          <t>#</t>
        </is>
      </c>
      <c r="B38" s="23" t="inlineStr">
        <is>
          <t>Topic / Initiative</t>
        </is>
      </c>
      <c r="C38" s="23" t="inlineStr">
        <is>
          <t>Detail</t>
        </is>
      </c>
      <c r="D38" s="73" t="n"/>
      <c r="E38" s="73" t="n"/>
      <c r="F38" s="73" t="n"/>
      <c r="G38" s="74" t="n"/>
    </row>
    <row r="39" ht="42" customHeight="1">
      <c r="A39" s="75" t="n">
        <v>1</v>
      </c>
      <c r="B39" s="76" t="inlineStr">
        <is>
          <t>2025 Revenue Target</t>
        </is>
      </c>
      <c r="C39" s="8" t="inlineStr">
        <is>
          <t>USD 37.0MM vs USD 38.4MM Estimated → 103.8% of target</t>
        </is>
      </c>
      <c r="D39" s="73" t="n"/>
      <c r="E39" s="73" t="n"/>
      <c r="F39" s="73" t="n"/>
      <c r="G39" s="74" t="n"/>
    </row>
    <row r="40" ht="42" customHeight="1">
      <c r="A40" s="77" t="n">
        <v>2</v>
      </c>
      <c r="B40" s="78" t="inlineStr">
        <is>
          <t>2026 Revenue Target</t>
        </is>
      </c>
      <c r="C40" s="6" t="inlineStr">
        <is>
          <t>USD 44.0MM | Drivers: Plant expansion +USD 3.5MM; US D2R +USD 2.5MM</t>
        </is>
      </c>
      <c r="D40" s="73" t="n"/>
      <c r="E40" s="73" t="n"/>
      <c r="F40" s="73" t="n"/>
      <c r="G40" s="74" t="n"/>
    </row>
    <row r="41" ht="42" customHeight="1">
      <c r="A41" s="75" t="n">
        <v>3</v>
      </c>
      <c r="B41" s="76" t="inlineStr">
        <is>
          <t>2027 Revenue Target</t>
        </is>
      </c>
      <c r="C41" s="8" t="inlineStr">
        <is>
          <t>USD 51.0MM | R&amp;D commercialization; EU expansion launch</t>
        </is>
      </c>
      <c r="D41" s="73" t="n"/>
      <c r="E41" s="73" t="n"/>
      <c r="F41" s="73" t="n"/>
      <c r="G41" s="74" t="n"/>
    </row>
    <row r="42" ht="42" customHeight="1">
      <c r="A42" s="77" t="n">
        <v>4</v>
      </c>
      <c r="B42" s="78" t="inlineStr">
        <is>
          <t>2028 Revenue Target</t>
        </is>
      </c>
      <c r="C42" s="6" t="inlineStr">
        <is>
          <t>USD 59.5MM | M&amp;A contribution possible +USD 3-5MM</t>
        </is>
      </c>
      <c r="D42" s="73" t="n"/>
      <c r="E42" s="73" t="n"/>
      <c r="F42" s="73" t="n"/>
      <c r="G42" s="74" t="n"/>
    </row>
    <row r="43" ht="42" customHeight="1">
      <c r="A43" s="75" t="n">
        <v>5</v>
      </c>
      <c r="B43" s="76" t="inlineStr">
        <is>
          <t>2028 EBITDA Target</t>
        </is>
      </c>
      <c r="C43" s="8" t="inlineStr">
        <is>
          <t>USD 13.5MM (22.7% margin) | Scale + automation benefits</t>
        </is>
      </c>
      <c r="D43" s="73" t="n"/>
      <c r="E43" s="73" t="n"/>
      <c r="F43" s="73" t="n"/>
      <c r="G43" s="74" t="n"/>
    </row>
    <row r="44" ht="42" customHeight="1">
      <c r="A44" s="77" t="n">
        <v>6</v>
      </c>
      <c r="B44" s="78" t="inlineStr">
        <is>
          <t>Valuation Target (2028)</t>
        </is>
      </c>
      <c r="C44" s="6" t="inlineStr">
        <is>
          <t>EV/EBITDA 9-11x → Enterprise Value USD 125-150MM</t>
        </is>
      </c>
      <c r="D44" s="73" t="n"/>
      <c r="E44" s="73" t="n"/>
      <c r="F44" s="73" t="n"/>
      <c r="G44" s="74" t="n"/>
    </row>
  </sheetData>
  <mergeCells count="39">
    <mergeCell ref="C30:G30"/>
    <mergeCell ref="C34:G34"/>
    <mergeCell ref="C6:G6"/>
    <mergeCell ref="C24:G24"/>
    <mergeCell ref="C42:G42"/>
    <mergeCell ref="C15:G15"/>
    <mergeCell ref="C33:G33"/>
    <mergeCell ref="A4:G4"/>
    <mergeCell ref="A20:G20"/>
    <mergeCell ref="C5:G5"/>
    <mergeCell ref="C14:G14"/>
    <mergeCell ref="C26:G26"/>
    <mergeCell ref="A28:G28"/>
    <mergeCell ref="C29:G29"/>
    <mergeCell ref="C35:G35"/>
    <mergeCell ref="C10:G10"/>
    <mergeCell ref="C16:G16"/>
    <mergeCell ref="C25:G25"/>
    <mergeCell ref="C44:G44"/>
    <mergeCell ref="C41:G41"/>
    <mergeCell ref="C31:G31"/>
    <mergeCell ref="C22:G22"/>
    <mergeCell ref="C40:G40"/>
    <mergeCell ref="C9:G9"/>
    <mergeCell ref="C21:G21"/>
    <mergeCell ref="A1:G1"/>
    <mergeCell ref="C43:G43"/>
    <mergeCell ref="C23:G23"/>
    <mergeCell ref="C39:G39"/>
    <mergeCell ref="C8:G8"/>
    <mergeCell ref="C17:G17"/>
    <mergeCell ref="A37:G37"/>
    <mergeCell ref="C7:G7"/>
    <mergeCell ref="C32:G32"/>
    <mergeCell ref="C38:G38"/>
    <mergeCell ref="A12:G12"/>
    <mergeCell ref="A2:G2"/>
    <mergeCell ref="C13:G13"/>
    <mergeCell ref="C18:G1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3"/>
  <sheetViews>
    <sheetView showGridLines="0" workbookViewId="0">
      <pane ySplit="5" topLeftCell="A6" activePane="bottomLeft" state="frozen"/>
      <selection pane="bottomLeft" activeCell="A1" sqref="A1"/>
    </sheetView>
  </sheetViews>
  <sheetFormatPr baseColWidth="8" defaultRowHeight="15"/>
  <cols>
    <col width="22" customWidth="1" min="1" max="1"/>
    <col width="20" customWidth="1" min="2" max="2"/>
    <col width="16" customWidth="1" min="3" max="3"/>
    <col width="16" customWidth="1" min="4" max="4"/>
    <col width="16" customWidth="1" min="5" max="5"/>
    <col width="16" customWidth="1" min="6" max="6"/>
    <col width="14" customWidth="1" min="7" max="7"/>
    <col width="14" customWidth="1" min="8" max="8"/>
    <col width="32" customWidth="1" min="9" max="9"/>
    <col width="32" customWidth="1" min="10" max="10"/>
  </cols>
  <sheetData>
    <row r="1" ht="28" customHeight="1">
      <c r="A1" s="9" t="inlineStr">
        <is>
          <t>AI BIZ GURU — Agent Report Quality Assurance Evaluation Template</t>
        </is>
      </c>
    </row>
    <row r="2" ht="28" customHeight="1">
      <c r="A2" s="10" t="inlineStr">
        <is>
          <t>Industry Case: Alimentos del Valle S.A. de C.V. | Food Processing | Mexico → Global Exports</t>
        </is>
      </c>
    </row>
    <row r="3" ht="28" customHeight="1">
      <c r="A3" s="79" t="inlineStr">
        <is>
          <t>Instructions: Score each agent 1-5 per dimension. Red = Critical Failure. Yellow = Needs Improvement. Green = Acceptable/Excellent.</t>
        </is>
      </c>
    </row>
    <row r="5" ht="36" customHeight="1">
      <c r="A5" s="24" t="inlineStr">
        <is>
          <t>Agent Name</t>
        </is>
      </c>
      <c r="B5" s="24" t="inlineStr">
        <is>
          <t>Report File</t>
        </is>
      </c>
      <c r="C5" s="24" t="inlineStr">
        <is>
          <t>Data Relevance (1-5)</t>
        </is>
      </c>
      <c r="D5" s="24" t="inlineStr">
        <is>
          <t>Data Accuracy (1-5)</t>
        </is>
      </c>
      <c r="E5" s="24" t="inlineStr">
        <is>
          <t>Hallucination Level (1-5)</t>
        </is>
      </c>
      <c r="F5" s="24" t="inlineStr">
        <is>
          <t>Data Availability</t>
        </is>
      </c>
      <c r="G5" s="24" t="inlineStr">
        <is>
          <t>Duplication (1-5)</t>
        </is>
      </c>
      <c r="H5" s="24" t="inlineStr">
        <is>
          <t>Overall Score</t>
        </is>
      </c>
      <c r="I5" s="24" t="inlineStr">
        <is>
          <t>Key Issues Found</t>
        </is>
      </c>
      <c r="J5" s="24" t="inlineStr">
        <is>
          <t>Prompt Corrections Needed</t>
        </is>
      </c>
    </row>
    <row r="6" ht="30" customHeight="1">
      <c r="A6" s="80" t="inlineStr">
        <is>
          <t>Financial Health</t>
        </is>
      </c>
      <c r="B6" s="81" t="n"/>
      <c r="C6" s="81" t="n"/>
      <c r="D6" s="81" t="n"/>
      <c r="E6" s="81" t="n"/>
      <c r="F6" s="81" t="n"/>
      <c r="G6" s="81" t="n"/>
      <c r="H6" s="82">
        <f>IFERROR(AVERAGE(C6:G6)*20,"")</f>
        <v/>
      </c>
      <c r="I6" s="83" t="n"/>
      <c r="J6" s="83" t="n"/>
    </row>
    <row r="7" ht="30" customHeight="1">
      <c r="A7" s="84" t="inlineStr">
        <is>
          <t>Revenue Forecasting</t>
        </is>
      </c>
      <c r="B7" s="85" t="n"/>
      <c r="C7" s="86" t="n"/>
      <c r="D7" s="86" t="n"/>
      <c r="E7" s="86" t="n"/>
      <c r="F7" s="86" t="n"/>
      <c r="G7" s="86" t="n"/>
      <c r="H7" s="87">
        <f>IFERROR(AVERAGE(C7:G7)*20,"")</f>
        <v/>
      </c>
      <c r="I7" s="88" t="n"/>
      <c r="J7" s="88" t="n"/>
    </row>
    <row r="8" ht="30" customHeight="1">
      <c r="A8" s="80" t="inlineStr">
        <is>
          <t>Workflow Optimization</t>
        </is>
      </c>
      <c r="B8" s="81" t="n"/>
      <c r="C8" s="81" t="n"/>
      <c r="D8" s="81" t="n"/>
      <c r="E8" s="81" t="n"/>
      <c r="F8" s="81" t="n"/>
      <c r="G8" s="81" t="n"/>
      <c r="H8" s="82">
        <f>IFERROR(AVERAGE(C8:G8)*20,"")</f>
        <v/>
      </c>
      <c r="I8" s="83" t="n"/>
      <c r="J8" s="83" t="n"/>
    </row>
    <row r="9" ht="30" customHeight="1">
      <c r="A9" s="84" t="inlineStr">
        <is>
          <t>KPIs Pyramid</t>
        </is>
      </c>
      <c r="B9" s="85" t="n"/>
      <c r="C9" s="86" t="n"/>
      <c r="D9" s="86" t="n"/>
      <c r="E9" s="86" t="n"/>
      <c r="F9" s="86" t="n"/>
      <c r="G9" s="86" t="n"/>
      <c r="H9" s="87">
        <f>IFERROR(AVERAGE(C9:G9)*20,"")</f>
        <v/>
      </c>
      <c r="I9" s="88" t="n"/>
      <c r="J9" s="88" t="n"/>
    </row>
    <row r="10" ht="30" customHeight="1">
      <c r="A10" s="80" t="inlineStr">
        <is>
          <t>Valuation Analysis</t>
        </is>
      </c>
      <c r="B10" s="81" t="n"/>
      <c r="C10" s="81" t="n"/>
      <c r="D10" s="81" t="n"/>
      <c r="E10" s="81" t="n"/>
      <c r="F10" s="81" t="n"/>
      <c r="G10" s="81" t="n"/>
      <c r="H10" s="82">
        <f>IFERROR(AVERAGE(C10:G10)*20,"")</f>
        <v/>
      </c>
      <c r="I10" s="83" t="n"/>
      <c r="J10" s="83" t="n"/>
    </row>
    <row r="11" ht="30" customHeight="1">
      <c r="A11" s="84" t="inlineStr">
        <is>
          <t>Fraud Audit</t>
        </is>
      </c>
      <c r="B11" s="85" t="n"/>
      <c r="C11" s="86" t="n"/>
      <c r="D11" s="86" t="n"/>
      <c r="E11" s="86" t="n"/>
      <c r="F11" s="86" t="n"/>
      <c r="G11" s="86" t="n"/>
      <c r="H11" s="87">
        <f>IFERROR(AVERAGE(C11:G11)*20,"")</f>
        <v/>
      </c>
      <c r="I11" s="88" t="n"/>
      <c r="J11" s="88" t="n"/>
    </row>
    <row r="12" ht="30" customHeight="1">
      <c r="A12" s="80" t="inlineStr">
        <is>
          <t>Business Plan Excellence</t>
        </is>
      </c>
      <c r="B12" s="81" t="n"/>
      <c r="C12" s="81" t="n"/>
      <c r="D12" s="81" t="n"/>
      <c r="E12" s="81" t="n"/>
      <c r="F12" s="81" t="n"/>
      <c r="G12" s="81" t="n"/>
      <c r="H12" s="82">
        <f>IFERROR(AVERAGE(C12:G12)*20,"")</f>
        <v/>
      </c>
      <c r="I12" s="83" t="n"/>
      <c r="J12" s="83" t="n"/>
    </row>
    <row r="13" ht="30" customHeight="1">
      <c r="A13" s="84" t="inlineStr">
        <is>
          <t>Customer Retention</t>
        </is>
      </c>
      <c r="B13" s="85" t="n"/>
      <c r="C13" s="86" t="n"/>
      <c r="D13" s="86" t="n"/>
      <c r="E13" s="86" t="n"/>
      <c r="F13" s="86" t="n"/>
      <c r="G13" s="86" t="n"/>
      <c r="H13" s="87">
        <f>IFERROR(AVERAGE(C13:G13)*20,"")</f>
        <v/>
      </c>
      <c r="I13" s="88" t="n"/>
      <c r="J13" s="88" t="n"/>
    </row>
    <row r="14" ht="30" customHeight="1">
      <c r="A14" s="80" t="inlineStr">
        <is>
          <t>Market Benchmarking</t>
        </is>
      </c>
      <c r="B14" s="81" t="n"/>
      <c r="C14" s="81" t="n"/>
      <c r="D14" s="81" t="n"/>
      <c r="E14" s="81" t="n"/>
      <c r="F14" s="81" t="n"/>
      <c r="G14" s="81" t="n"/>
      <c r="H14" s="82">
        <f>IFERROR(AVERAGE(C14:G14)*20,"")</f>
        <v/>
      </c>
      <c r="I14" s="83" t="n"/>
      <c r="J14" s="83" t="n"/>
    </row>
    <row r="15" ht="30" customHeight="1">
      <c r="A15" s="84" t="inlineStr">
        <is>
          <t>Cost Optimization</t>
        </is>
      </c>
      <c r="B15" s="85" t="n"/>
      <c r="C15" s="86" t="n"/>
      <c r="D15" s="86" t="n"/>
      <c r="E15" s="86" t="n"/>
      <c r="F15" s="86" t="n"/>
      <c r="G15" s="86" t="n"/>
      <c r="H15" s="87">
        <f>IFERROR(AVERAGE(C15:G15)*20,"")</f>
        <v/>
      </c>
      <c r="I15" s="88" t="n"/>
      <c r="J15" s="88" t="n"/>
    </row>
    <row r="16" ht="30" customHeight="1">
      <c r="A16" s="80" t="inlineStr">
        <is>
          <t>Sales Conversion</t>
        </is>
      </c>
      <c r="B16" s="81" t="n"/>
      <c r="C16" s="81" t="n"/>
      <c r="D16" s="81" t="n"/>
      <c r="E16" s="81" t="n"/>
      <c r="F16" s="81" t="n"/>
      <c r="G16" s="81" t="n"/>
      <c r="H16" s="82">
        <f>IFERROR(AVERAGE(C16:G16)*20,"")</f>
        <v/>
      </c>
      <c r="I16" s="83" t="n"/>
      <c r="J16" s="83" t="n"/>
    </row>
    <row r="17" ht="30" customHeight="1">
      <c r="A17" s="84" t="inlineStr">
        <is>
          <t>Employee Productivity</t>
        </is>
      </c>
      <c r="B17" s="85" t="n"/>
      <c r="C17" s="86" t="n"/>
      <c r="D17" s="86" t="n"/>
      <c r="E17" s="86" t="n"/>
      <c r="F17" s="86" t="n"/>
      <c r="G17" s="86" t="n"/>
      <c r="H17" s="87">
        <f>IFERROR(AVERAGE(C17:G17)*20,"")</f>
        <v/>
      </c>
      <c r="I17" s="88" t="n"/>
      <c r="J17" s="88" t="n"/>
    </row>
    <row r="18" ht="30" customHeight="1">
      <c r="A18" s="80" t="inlineStr">
        <is>
          <t>Funding Readiness</t>
        </is>
      </c>
      <c r="B18" s="81" t="n"/>
      <c r="C18" s="81" t="n"/>
      <c r="D18" s="81" t="n"/>
      <c r="E18" s="81" t="n"/>
      <c r="F18" s="81" t="n"/>
      <c r="G18" s="81" t="n"/>
      <c r="H18" s="82">
        <f>IFERROR(AVERAGE(C18:G18)*20,"")</f>
        <v/>
      </c>
      <c r="I18" s="83" t="n"/>
      <c r="J18" s="83" t="n"/>
    </row>
    <row r="19" ht="30" customHeight="1">
      <c r="A19" s="84" t="inlineStr">
        <is>
          <t>Regulatory Compliance</t>
        </is>
      </c>
      <c r="B19" s="85" t="n"/>
      <c r="C19" s="86" t="n"/>
      <c r="D19" s="86" t="n"/>
      <c r="E19" s="86" t="n"/>
      <c r="F19" s="86" t="n"/>
      <c r="G19" s="86" t="n"/>
      <c r="H19" s="87">
        <f>IFERROR(AVERAGE(C19:G19)*20,"")</f>
        <v/>
      </c>
      <c r="I19" s="88" t="n"/>
      <c r="J19" s="88" t="n"/>
    </row>
    <row r="20" ht="30" customHeight="1">
      <c r="A20" s="80" t="inlineStr">
        <is>
          <t>Digital Marketing</t>
        </is>
      </c>
      <c r="B20" s="81" t="n"/>
      <c r="C20" s="81" t="n"/>
      <c r="D20" s="81" t="n"/>
      <c r="E20" s="81" t="n"/>
      <c r="F20" s="81" t="n"/>
      <c r="G20" s="81" t="n"/>
      <c r="H20" s="82">
        <f>IFERROR(AVERAGE(C20:G20)*20,"")</f>
        <v/>
      </c>
      <c r="I20" s="83" t="n"/>
      <c r="J20" s="83" t="n"/>
    </row>
    <row r="21" ht="30" customHeight="1">
      <c r="A21" s="84" t="inlineStr">
        <is>
          <t>Manufacturing Efficiency</t>
        </is>
      </c>
      <c r="B21" s="85" t="n"/>
      <c r="C21" s="86" t="n"/>
      <c r="D21" s="86" t="n"/>
      <c r="E21" s="86" t="n"/>
      <c r="F21" s="86" t="n"/>
      <c r="G21" s="86" t="n"/>
      <c r="H21" s="87">
        <f>IFERROR(AVERAGE(C21:G21)*20,"")</f>
        <v/>
      </c>
      <c r="I21" s="88" t="n"/>
      <c r="J21" s="88" t="n"/>
    </row>
    <row r="22" ht="30" customHeight="1">
      <c r="A22" s="80" t="inlineStr">
        <is>
          <t>Operations Excellence</t>
        </is>
      </c>
      <c r="B22" s="81" t="n"/>
      <c r="C22" s="81" t="n"/>
      <c r="D22" s="81" t="n"/>
      <c r="E22" s="81" t="n"/>
      <c r="F22" s="81" t="n"/>
      <c r="G22" s="81" t="n"/>
      <c r="H22" s="82">
        <f>IFERROR(AVERAGE(C22:G22)*20,"")</f>
        <v/>
      </c>
      <c r="I22" s="83" t="n"/>
      <c r="J22" s="83" t="n"/>
    </row>
    <row r="23" ht="30" customHeight="1">
      <c r="A23" s="84" t="inlineStr">
        <is>
          <t>Supply Chain Optimization</t>
        </is>
      </c>
      <c r="B23" s="85" t="n"/>
      <c r="C23" s="86" t="n"/>
      <c r="D23" s="86" t="n"/>
      <c r="E23" s="86" t="n"/>
      <c r="F23" s="86" t="n"/>
      <c r="G23" s="86" t="n"/>
      <c r="H23" s="87">
        <f>IFERROR(AVERAGE(C23:G23)*20,"")</f>
        <v/>
      </c>
      <c r="I23" s="88" t="n"/>
      <c r="J23" s="88" t="n"/>
    </row>
    <row r="24" ht="30" customHeight="1">
      <c r="A24" s="80" t="inlineStr">
        <is>
          <t>Pricing Strategy</t>
        </is>
      </c>
      <c r="B24" s="81" t="n"/>
      <c r="C24" s="81" t="n"/>
      <c r="D24" s="81" t="n"/>
      <c r="E24" s="81" t="n"/>
      <c r="F24" s="81" t="n"/>
      <c r="G24" s="81" t="n"/>
      <c r="H24" s="82">
        <f>IFERROR(AVERAGE(C24:G24)*20,"")</f>
        <v/>
      </c>
      <c r="I24" s="83" t="n"/>
      <c r="J24" s="83" t="n"/>
    </row>
    <row r="28" ht="28" customHeight="1">
      <c r="A28" s="10" t="inlineStr">
        <is>
          <t>SCORING GUIDE &amp; PROMPT CORRECTION TRIGGERS</t>
        </is>
      </c>
    </row>
    <row r="29" ht="22" customHeight="1">
      <c r="A29" s="89" t="inlineStr">
        <is>
          <t>5 – Excellent</t>
        </is>
      </c>
      <c r="B29" s="89" t="inlineStr">
        <is>
          <t>Data directly from company documents; zero hallucination; fully relevant; no duplication</t>
        </is>
      </c>
      <c r="C29" s="89" t="inlineStr"/>
      <c r="D29" s="89" t="inlineStr"/>
      <c r="E29" s="89" t="inlineStr">
        <is>
          <t>GREEN</t>
        </is>
      </c>
      <c r="F29" s="89" t="inlineStr"/>
      <c r="G29" s="89" t="inlineStr"/>
      <c r="H29" s="89" t="inlineStr"/>
      <c r="I29" s="89" t="inlineStr">
        <is>
          <t>No correction needed</t>
        </is>
      </c>
      <c r="J29" s="89" t="inlineStr"/>
    </row>
    <row r="30" ht="22" customHeight="1">
      <c r="A30" s="89" t="inlineStr">
        <is>
          <t>4 – Good</t>
        </is>
      </c>
      <c r="B30" s="89" t="inlineStr">
        <is>
          <t>Data mostly from docs; minor assumption/gap; minor overlap</t>
        </is>
      </c>
      <c r="C30" s="89" t="inlineStr"/>
      <c r="D30" s="89" t="inlineStr"/>
      <c r="E30" s="89" t="inlineStr">
        <is>
          <t>LIGHT GREEN</t>
        </is>
      </c>
      <c r="F30" s="89" t="inlineStr"/>
      <c r="G30" s="89" t="inlineStr"/>
      <c r="H30" s="89" t="inlineStr"/>
      <c r="I30" s="89" t="inlineStr">
        <is>
          <t>Clarify data sources in prompt</t>
        </is>
      </c>
      <c r="J30" s="89" t="inlineStr"/>
    </row>
    <row r="31" ht="22" customHeight="1">
      <c r="A31" s="89" t="inlineStr">
        <is>
          <t>3 – Moderate</t>
        </is>
      </c>
      <c r="B31" s="89" t="inlineStr">
        <is>
          <t>Mix of real data and inferred/generic; some errors</t>
        </is>
      </c>
      <c r="C31" s="89" t="inlineStr"/>
      <c r="D31" s="89" t="inlineStr"/>
      <c r="E31" s="89" t="inlineStr">
        <is>
          <t>YELLOW</t>
        </is>
      </c>
      <c r="F31" s="89" t="inlineStr"/>
      <c r="G31" s="89" t="inlineStr"/>
      <c r="H31" s="89" t="inlineStr"/>
      <c r="I31" s="89" t="inlineStr">
        <is>
          <t>Add mandatory search protocol (Fix #1)</t>
        </is>
      </c>
      <c r="J31" s="89" t="inlineStr"/>
    </row>
    <row r="32" ht="22" customHeight="1">
      <c r="A32" s="89" t="inlineStr">
        <is>
          <t>2 – Poor</t>
        </is>
      </c>
      <c r="B32" s="89" t="inlineStr">
        <is>
          <t>Mostly generic; significant hallucination; insufficient data</t>
        </is>
      </c>
      <c r="C32" s="89" t="inlineStr"/>
      <c r="D32" s="89" t="inlineStr"/>
      <c r="E32" s="89" t="inlineStr">
        <is>
          <t>ORANGE</t>
        </is>
      </c>
      <c r="F32" s="89" t="inlineStr"/>
      <c r="G32" s="89" t="inlineStr"/>
      <c r="H32" s="89" t="inlineStr"/>
      <c r="I32" s="89" t="inlineStr">
        <is>
          <t>Implement Fixes #1 + #2 + #3</t>
        </is>
      </c>
      <c r="J32" s="89" t="inlineStr"/>
    </row>
    <row r="33" ht="22" customHeight="1">
      <c r="A33" s="89" t="inlineStr">
        <is>
          <t>1 – Critical</t>
        </is>
      </c>
      <c r="B33" s="89" t="inlineStr">
        <is>
          <t>Fabricated data; severe hallucination; wrong company context</t>
        </is>
      </c>
      <c r="C33" s="89" t="inlineStr"/>
      <c r="D33" s="89" t="inlineStr"/>
      <c r="E33" s="89" t="inlineStr">
        <is>
          <t>RED</t>
        </is>
      </c>
      <c r="F33" s="89" t="inlineStr"/>
      <c r="G33" s="89" t="inlineStr"/>
      <c r="H33" s="89" t="inlineStr"/>
      <c r="I33" s="89" t="inlineStr">
        <is>
          <t>Full prompt rebuild required — all 5 fixes</t>
        </is>
      </c>
      <c r="J33" s="89" t="inlineStr"/>
    </row>
  </sheetData>
  <mergeCells count="4">
    <mergeCell ref="A1:J1"/>
    <mergeCell ref="A28:J28"/>
    <mergeCell ref="A3:J3"/>
    <mergeCell ref="A2:J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9"/>
  <sheetViews>
    <sheetView showGridLines="0" workbookViewId="0">
      <pane ySplit="4" topLeftCell="A5" activePane="bottomLeft" state="frozen"/>
      <selection pane="bottomLeft" activeCell="A1" sqref="A1"/>
    </sheetView>
  </sheetViews>
  <sheetFormatPr baseColWidth="8" defaultRowHeight="15"/>
  <cols>
    <col width="6" customWidth="1" min="1" max="1"/>
    <col width="10" customWidth="1" min="2" max="2"/>
    <col width="18" customWidth="1" min="3" max="3"/>
    <col width="32" customWidth="1" min="4" max="4"/>
    <col width="28" customWidth="1" min="5" max="5"/>
    <col width="48" customWidth="1" min="6" max="6"/>
    <col width="32" customWidth="1" min="7" max="7"/>
    <col width="32" customWidth="1" min="8" max="8"/>
  </cols>
  <sheetData>
    <row r="1" ht="28" customHeight="1">
      <c r="A1" s="9" t="inlineStr">
        <is>
          <t>PROMPT ENGINEERING CORRECTIONS — Alimentos del Valle Industry Case</t>
        </is>
      </c>
    </row>
    <row r="2" ht="28" customHeight="1">
      <c r="A2" s="10" t="inlineStr">
        <is>
          <t>5 Critical Fixes | Priority-ordered | Based on PFC Valuation Agent Framework</t>
        </is>
      </c>
    </row>
    <row r="4" ht="30" customHeight="1">
      <c r="A4" s="24" t="inlineStr">
        <is>
          <t>Fix #</t>
        </is>
      </c>
      <c r="B4" s="24" t="inlineStr">
        <is>
          <t>Priority</t>
        </is>
      </c>
      <c r="C4" s="24" t="inlineStr">
        <is>
          <t>Agent(s) Affected</t>
        </is>
      </c>
      <c r="D4" s="24" t="inlineStr">
        <is>
          <t>Problem Description</t>
        </is>
      </c>
      <c r="E4" s="24" t="inlineStr">
        <is>
          <t>Root Cause</t>
        </is>
      </c>
      <c r="F4" s="24" t="inlineStr">
        <is>
          <t>Corrected Prompt Addition</t>
        </is>
      </c>
      <c r="G4" s="24" t="inlineStr">
        <is>
          <t>Test Case</t>
        </is>
      </c>
      <c r="H4" s="24" t="inlineStr">
        <is>
          <t>Expected Output</t>
        </is>
      </c>
    </row>
    <row r="5" ht="80" customHeight="1">
      <c r="A5" s="90" t="n">
        <v>1</v>
      </c>
      <c r="B5" s="90" t="inlineStr">
        <is>
          <t>CRITICAL</t>
        </is>
      </c>
      <c r="C5" s="91" t="inlineStr">
        <is>
          <t>All Agents</t>
        </is>
      </c>
      <c r="D5" s="91" t="inlineStr">
        <is>
          <t>Agents use generic Mexican food industry data (e.g., avg EBITDA 14-16%) instead of Alimentos del Valle's actual KPIs (19.0% EBITDA margin, $38.4MM revenue, 2025E)</t>
        </is>
      </c>
      <c r="E5" s="91" t="inlineStr">
        <is>
          <t>No mandatory project-knowledge search before content generation. Prompt proceeds directly to analysis without grounding in company-specific data.</t>
        </is>
      </c>
      <c r="F5" s="91" t="inlineStr">
        <is>
          <t>MANDATORY STEP 1 — DATA DISCOVERY: Before generating ANY content, search project knowledge for: 'Alimentos del Valle revenue 2024 2025', 'EBITDA margin target', 'export markets USA EU LatAm', 'KPI pyramid dashboard'. Extract exact figures. Do not use generic food industry benchmarks unless company data is absent. Document all sources.</t>
        </is>
      </c>
      <c r="G5" s="91" t="inlineStr">
        <is>
          <t>Input: ADV financial data with 19.0% EBITDA margin and $38.4MM revenue. Ask Valuation Agent for analysis.</t>
        </is>
      </c>
      <c r="H5" s="91" t="inlineStr">
        <is>
          <t>Agent uses $38.4MM revenue and 19.0% EBITDA margin — NOT generic 14-16%. Cites source document.</t>
        </is>
      </c>
    </row>
    <row r="6" ht="80" customHeight="1">
      <c r="A6" s="90" t="n">
        <v>2</v>
      </c>
      <c r="B6" s="90" t="inlineStr">
        <is>
          <t>CRITICAL</t>
        </is>
      </c>
      <c r="C6" s="91" t="inlineStr">
        <is>
          <t>Valuation, Financial Health, Funding Readiness</t>
        </is>
      </c>
      <c r="D6" s="91" t="inlineStr">
        <is>
          <t>Internal inconsistencies: Funding Readiness agent scores ADV as 'seed-stage startup needing angel investors' while Financial Health shows $38.4MM revenue. Valuation uses 5% growth vs 12.8% CAGR actual.</t>
        </is>
      </c>
      <c r="E6" s="91" t="inlineStr">
        <is>
          <t>Agents run independently without cross-referencing each other's outputs. No consistency validation layer.</t>
        </is>
      </c>
      <c r="F6" s="91" t="inlineStr">
        <is>
          <t>MANDATORY STEP 2 — CONSISTENCY CHECK: After data discovery, validate: (a) Growth assumptions match financial model CAGR (12-14% range), (b) Company stage matches revenue ($38MM = growth stage, not startup), (c) All dollar figures consistent with 2025E baseline. Flag any assumption outside ±15% of documented figures.</t>
        </is>
      </c>
      <c r="G6" s="91" t="inlineStr">
        <is>
          <t>Run Valuation + Funding Readiness agents simultaneously for ADV.</t>
        </is>
      </c>
      <c r="H6" s="91" t="inlineStr">
        <is>
          <t>Both agents agree on $38.4MM revenue base, 12-14% growth, growth-stage company characterization.</t>
        </is>
      </c>
    </row>
    <row r="7" ht="80" customHeight="1">
      <c r="A7" s="90" t="n">
        <v>3</v>
      </c>
      <c r="B7" s="90" t="inlineStr">
        <is>
          <t>CRITICAL</t>
        </is>
      </c>
      <c r="C7" s="91" t="inlineStr">
        <is>
          <t>Manufacturing, Supply Chain, Operations</t>
        </is>
      </c>
      <c r="D7" s="91" t="inlineStr">
        <is>
          <t>Manufacturing agent describes 'production lines A and B' with generic OEE 72% while ADV's actual OEE is 79% (2025E) with Querétaro + Irapuato plants. Supply Chain invents OTIF metrics not in documents.</t>
        </is>
      </c>
      <c r="E7" s="91" t="inlineStr">
        <is>
          <t>Agents lack industry-specific knowledge module for Mexican food processing + export compliance context.</t>
        </is>
      </c>
      <c r="F7" s="91" t="inlineStr">
        <is>
          <t>MANDATORY STEP 3 — INDUSTRY CONTEXT MODULE: Inject this context block: 'ADV operates two manufacturing facilities: Querétaro (18,000m², main plant) and Irapuato cold-chain (6,000m²). Key certifications: FSSC 22000, BRC Grade A, USDA Organic, EU Organic 848/2018. Export markets: USA 42%, EU 28%, LatAm 30%. Use actual ADV metrics from KPI Pyramid sheet for all operational figures.'</t>
        </is>
      </c>
      <c r="G7" s="91" t="inlineStr">
        <is>
          <t>Ask Manufacturing Efficiency agent to analyze plant performance.</t>
        </is>
      </c>
      <c r="H7" s="91" t="inlineStr">
        <is>
          <t>Agent references Querétaro and Irapuato correctly. Uses 79% OEE, 12,350 MT volume, 83% utilization (2025E actual).</t>
        </is>
      </c>
    </row>
    <row r="8" ht="80" customHeight="1">
      <c r="A8" s="92" t="n">
        <v>4</v>
      </c>
      <c r="B8" s="92" t="inlineStr">
        <is>
          <t>IMPORTANT</t>
        </is>
      </c>
      <c r="C8" s="93" t="inlineStr">
        <is>
          <t>Valuation, Business Plan, Market Benchmarking</t>
        </is>
      </c>
      <c r="D8" s="93" t="inlineStr">
        <is>
          <t>Methodology weighting not reconciled: DCF gives EV = $75MM; Comps give $110MM; agent averages them without explanation. Business Plan uses pre-expansion revenue without acknowledging Phase II CAPEX ($12MM).</t>
        </is>
      </c>
      <c r="E8" s="93" t="inlineStr">
        <is>
          <t>No instruction to reconcile methodology differences or explain weighting rationale.</t>
        </is>
      </c>
      <c r="F8" s="93" t="inlineStr">
        <is>
          <t>MANDATORY STEP 4 — METHODOLOGY RECONCILIATION: When multiple valuation methods yield different results (&gt;20% spread), explain the spread and justify weighting. For ADV: DCF typically conservative (higher WACC for Mexican SME ~14%); Comps may overstate due to larger peers. Weight: DCF 40%, Comps 35%, Precedent Txns 25%. State explicitly if Phase II expansion CAPEX ($12MM) is included/excluded in projections.</t>
        </is>
      </c>
      <c r="G8" s="93" t="inlineStr">
        <is>
          <t>Ask Valuation Agent for ADV enterprise value with all three methods.</t>
        </is>
      </c>
      <c r="H8" s="93" t="inlineStr">
        <is>
          <t>Agent presents three EV estimates, explains spread, applies stated weighting, notes CAPEX treatment.</t>
        </is>
      </c>
    </row>
    <row r="9" ht="80" customHeight="1">
      <c r="A9" s="92" t="n">
        <v>5</v>
      </c>
      <c r="B9" s="92" t="inlineStr">
        <is>
          <t>IMPORTANT</t>
        </is>
      </c>
      <c r="C9" s="93" t="inlineStr">
        <is>
          <t>All Agents</t>
        </is>
      </c>
      <c r="D9" s="93" t="inlineStr">
        <is>
          <t>Reports repeat identical template boilerplate (5 pages of generic 'food industry overview') with minimal ADV-specific synthesis. Business Plan Excellence report was flagged for SIGNIFICANT duplication.</t>
        </is>
      </c>
      <c r="E9" s="93" t="inlineStr">
        <is>
          <t>Template structure dominates over synthesis. Agents fill standard sections without checking if content is unique to ADV.</t>
        </is>
      </c>
      <c r="F9" s="93" t="inlineStr">
        <is>
          <t>MANDATORY STEP 5 — SYNTHESIS OVER TEMPLATE: Maximum 20% of report may be industry context. 80% must be ADV-specific findings. Explicitly prohibited: generic food industry statistics without ADV comparison, copy-paste regulatory lists without ADV compliance status, financial projections without company-specific assumptions. Each section must cite at least one ADV-specific data point.</t>
        </is>
      </c>
      <c r="G9" s="93" t="inlineStr">
        <is>
          <t>Generate Business Plan Excellence report for ADV.</t>
        </is>
      </c>
      <c r="H9" s="93" t="inlineStr">
        <is>
          <t>Report contains &gt;80% ADV-specific content. Industry data appears only as benchmarks vs ADV performance.</t>
        </is>
      </c>
    </row>
  </sheetData>
  <mergeCells count="2">
    <mergeCell ref="A2:H2"/>
    <mergeCell ref="A1:H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2026-04-05T20:02:55Z</dcterms:created>
  <dcterms:modified xmlns:dcterms="http://purl.org/dc/terms/" xmlns:xsi="http://www.w3.org/2001/XMLSchema-instance" xsi:type="dcterms:W3CDTF">2026-04-05T20:02:55Z</dcterms:modified>
</cp:coreProperties>
</file>